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nnika 20 มิ.ย. 2562\รพ.สต\รพ.สต. ปีงบประมาณ 2563\รพ.สต.เดือน ธันวาคม 2562\"/>
    </mc:Choice>
  </mc:AlternateContent>
  <bookViews>
    <workbookView xWindow="4335" yWindow="255" windowWidth="11025" windowHeight="5310" firstSheet="11" activeTab="16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2.สรุปคะแนน" sheetId="11" r:id="rId16"/>
    <sheet name="3. สรุปรวมราย CUP " sheetId="61" r:id="rId17"/>
  </sheets>
  <definedNames>
    <definedName name="_xlnm._FilterDatabase" localSheetId="16" hidden="1">'3. สรุปรวมราย CUP '!$A$4:$WVN$1070</definedName>
    <definedName name="_xlnm._FilterDatabase" localSheetId="12" hidden="1">นคร!$A$2:$AG$159</definedName>
    <definedName name="_xlnm._FilterDatabase" localSheetId="13" hidden="1">นครพนม!$A$1:$AP$154</definedName>
    <definedName name="_xlnm._FilterDatabase" localSheetId="1" hidden="1">บึงกาฬ!$A$1:$AJ$71</definedName>
    <definedName name="_xlnm._FilterDatabase" localSheetId="7" hidden="1">'เลย '!$A$1:$AP$130</definedName>
    <definedName name="_xlnm._FilterDatabase" localSheetId="3" hidden="1">หนองบัวลำภู!$A$1:$AI$86</definedName>
    <definedName name="_xlnm._FilterDatabase" localSheetId="4" hidden="1">อด!#REF!</definedName>
    <definedName name="_xlnm._FilterDatabase" localSheetId="5" hidden="1">อุดรธานี!$A$1:$AN$222</definedName>
    <definedName name="DATA1" localSheetId="14">#REF!</definedName>
    <definedName name="DATA1" localSheetId="16">#REF!</definedName>
    <definedName name="DATA1" localSheetId="7">#REF!</definedName>
    <definedName name="DATA1">#REF!</definedName>
    <definedName name="_xlnm.Print_Titles" localSheetId="16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K34" i="61" l="1"/>
  <c r="AI5" i="19"/>
  <c r="AI6" i="19"/>
  <c r="AI7" i="19"/>
  <c r="AI8" i="19"/>
  <c r="AI9" i="19"/>
  <c r="AI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71" i="19"/>
  <c r="AI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19"/>
  <c r="AH29" i="19"/>
  <c r="AH30" i="19"/>
  <c r="AH31" i="19"/>
  <c r="AH32" i="19"/>
  <c r="AH33" i="19"/>
  <c r="AH34" i="19"/>
  <c r="AH35" i="19"/>
  <c r="AH36" i="19"/>
  <c r="AH37" i="19"/>
  <c r="AH38" i="19"/>
  <c r="AH39" i="19"/>
  <c r="AH40" i="19"/>
  <c r="AH41" i="19"/>
  <c r="AH42" i="19"/>
  <c r="AH43" i="19"/>
  <c r="AH44" i="19"/>
  <c r="AH45" i="19"/>
  <c r="AH46" i="19"/>
  <c r="AH47" i="19"/>
  <c r="AH48" i="19"/>
  <c r="AH49" i="19"/>
  <c r="AH50" i="19"/>
  <c r="AH51" i="19"/>
  <c r="AH52" i="19"/>
  <c r="AH53" i="19"/>
  <c r="AH54" i="19"/>
  <c r="AH55" i="19"/>
  <c r="AH56" i="19"/>
  <c r="AH57" i="19"/>
  <c r="AH58" i="19"/>
  <c r="AH59" i="19"/>
  <c r="AH60" i="19"/>
  <c r="AH61" i="19"/>
  <c r="AH62" i="19"/>
  <c r="AH63" i="19"/>
  <c r="AH64" i="19"/>
  <c r="AH65" i="19"/>
  <c r="AH66" i="19"/>
  <c r="AH67" i="19"/>
  <c r="AH68" i="19"/>
  <c r="AH69" i="19"/>
  <c r="AH70" i="19"/>
  <c r="AH71" i="19"/>
  <c r="AH4" i="19"/>
  <c r="AF5" i="19"/>
  <c r="AF6" i="19"/>
  <c r="AF7" i="19"/>
  <c r="AF8" i="19"/>
  <c r="AF9" i="19"/>
  <c r="AF10" i="19"/>
  <c r="AF11" i="19"/>
  <c r="AF12" i="19"/>
  <c r="AF13" i="19"/>
  <c r="AF14" i="19"/>
  <c r="AF15" i="19"/>
  <c r="AF16" i="19"/>
  <c r="AF17" i="19"/>
  <c r="AF18" i="19"/>
  <c r="AF19" i="19"/>
  <c r="AF20" i="19"/>
  <c r="AF21" i="19"/>
  <c r="AF22" i="19"/>
  <c r="AF23" i="19"/>
  <c r="AF24" i="19"/>
  <c r="AF25" i="19"/>
  <c r="AF26" i="19"/>
  <c r="AF27" i="19"/>
  <c r="AF28" i="19"/>
  <c r="AF29" i="19"/>
  <c r="AF30" i="19"/>
  <c r="AF31" i="19"/>
  <c r="AF32" i="19"/>
  <c r="AF33" i="19"/>
  <c r="AF34" i="19"/>
  <c r="AF35" i="19"/>
  <c r="AF36" i="19"/>
  <c r="AF37" i="19"/>
  <c r="AF38" i="19"/>
  <c r="AF39" i="19"/>
  <c r="AF40" i="19"/>
  <c r="AF41" i="19"/>
  <c r="AF42" i="19"/>
  <c r="AF43" i="19"/>
  <c r="AF44" i="19"/>
  <c r="AF45" i="19"/>
  <c r="AF46" i="19"/>
  <c r="AF47" i="19"/>
  <c r="AF48" i="19"/>
  <c r="AF49" i="19"/>
  <c r="AF50" i="19"/>
  <c r="AF51" i="19"/>
  <c r="AF52" i="19"/>
  <c r="AF53" i="19"/>
  <c r="AF54" i="19"/>
  <c r="AF55" i="19"/>
  <c r="AF56" i="19"/>
  <c r="AF57" i="19"/>
  <c r="AF58" i="19"/>
  <c r="AF59" i="19"/>
  <c r="AF60" i="19"/>
  <c r="AF61" i="19"/>
  <c r="AF62" i="19"/>
  <c r="AF63" i="19"/>
  <c r="AF64" i="19"/>
  <c r="AF65" i="19"/>
  <c r="AF66" i="19"/>
  <c r="AF67" i="19"/>
  <c r="AF68" i="19"/>
  <c r="AF69" i="19"/>
  <c r="AF70" i="19"/>
  <c r="AF71" i="19"/>
  <c r="AF4" i="19"/>
  <c r="AE5" i="19"/>
  <c r="AE6" i="19"/>
  <c r="AE7" i="19"/>
  <c r="AE8" i="19"/>
  <c r="AE9" i="19"/>
  <c r="AE10" i="19"/>
  <c r="AE11" i="19"/>
  <c r="AE12" i="19"/>
  <c r="AE13" i="19"/>
  <c r="AE14" i="19"/>
  <c r="AE15" i="19"/>
  <c r="AE16" i="19"/>
  <c r="AE17" i="19"/>
  <c r="AE18" i="19"/>
  <c r="AE19" i="19"/>
  <c r="AE20" i="19"/>
  <c r="AE21" i="19"/>
  <c r="AE22" i="19"/>
  <c r="AE23" i="19"/>
  <c r="AE24" i="19"/>
  <c r="AE25" i="19"/>
  <c r="AE26" i="19"/>
  <c r="AE27" i="19"/>
  <c r="AE28" i="19"/>
  <c r="AE29" i="19"/>
  <c r="AE30" i="19"/>
  <c r="AE31" i="19"/>
  <c r="AE32" i="19"/>
  <c r="AE33" i="19"/>
  <c r="AE34" i="19"/>
  <c r="AE35" i="19"/>
  <c r="AE36" i="19"/>
  <c r="AE37" i="19"/>
  <c r="AE38" i="19"/>
  <c r="AE39" i="19"/>
  <c r="AE40" i="19"/>
  <c r="AE41" i="19"/>
  <c r="AE42" i="19"/>
  <c r="AE43" i="19"/>
  <c r="AE44" i="19"/>
  <c r="AE45" i="19"/>
  <c r="AE46" i="19"/>
  <c r="AE47" i="19"/>
  <c r="AE48" i="19"/>
  <c r="AE49" i="19"/>
  <c r="AE50" i="19"/>
  <c r="AE51" i="19"/>
  <c r="AE52" i="19"/>
  <c r="AE53" i="19"/>
  <c r="AE54" i="19"/>
  <c r="AE55" i="19"/>
  <c r="AE56" i="19"/>
  <c r="AE57" i="19"/>
  <c r="AE58" i="19"/>
  <c r="AE59" i="19"/>
  <c r="AE60" i="19"/>
  <c r="AE61" i="19"/>
  <c r="AE62" i="19"/>
  <c r="AE63" i="19"/>
  <c r="AE64" i="19"/>
  <c r="AE65" i="19"/>
  <c r="AE66" i="19"/>
  <c r="AE67" i="19"/>
  <c r="AE68" i="19"/>
  <c r="AE69" i="19"/>
  <c r="AE70" i="19"/>
  <c r="AE71" i="19"/>
  <c r="AE4" i="19"/>
  <c r="AH5" i="15"/>
  <c r="AH6" i="15"/>
  <c r="AH7" i="15"/>
  <c r="AH8" i="15"/>
  <c r="AH9" i="15"/>
  <c r="AH10" i="15"/>
  <c r="AH11" i="15"/>
  <c r="AH12" i="15"/>
  <c r="AH13" i="15"/>
  <c r="AH14" i="15"/>
  <c r="AH15" i="15"/>
  <c r="AH16" i="15"/>
  <c r="AH17" i="15"/>
  <c r="AH18" i="15"/>
  <c r="AH19" i="15"/>
  <c r="AH20" i="15"/>
  <c r="AH21" i="15"/>
  <c r="AH22" i="15"/>
  <c r="AH23" i="15"/>
  <c r="AH24" i="15"/>
  <c r="AH25" i="15"/>
  <c r="AH26" i="15"/>
  <c r="AH27" i="15"/>
  <c r="AH28" i="15"/>
  <c r="AH29" i="15"/>
  <c r="AH30" i="15"/>
  <c r="AH31" i="15"/>
  <c r="AH32" i="15"/>
  <c r="AH33" i="15"/>
  <c r="AH34" i="15"/>
  <c r="AH35" i="15"/>
  <c r="AH36" i="15"/>
  <c r="AH37" i="15"/>
  <c r="AH38" i="15"/>
  <c r="AH39" i="15"/>
  <c r="AH40" i="15"/>
  <c r="AH41" i="15"/>
  <c r="AH42" i="15"/>
  <c r="AH43" i="15"/>
  <c r="AH44" i="15"/>
  <c r="AH45" i="15"/>
  <c r="AH46" i="15"/>
  <c r="AH47" i="15"/>
  <c r="AH48" i="15"/>
  <c r="AH49" i="15"/>
  <c r="AH50" i="15"/>
  <c r="AH51" i="15"/>
  <c r="AH52" i="15"/>
  <c r="AH53" i="15"/>
  <c r="AH54" i="15"/>
  <c r="AH55" i="15"/>
  <c r="AH56" i="15"/>
  <c r="AH57" i="15"/>
  <c r="AH58" i="15"/>
  <c r="AH59" i="15"/>
  <c r="AH60" i="15"/>
  <c r="AH61" i="15"/>
  <c r="AH62" i="15"/>
  <c r="AH63" i="15"/>
  <c r="AH64" i="15"/>
  <c r="AH65" i="15"/>
  <c r="AH66" i="15"/>
  <c r="AH67" i="15"/>
  <c r="AH68" i="15"/>
  <c r="AH69" i="15"/>
  <c r="AH70" i="15"/>
  <c r="AH71" i="15"/>
  <c r="AH72" i="15"/>
  <c r="AH73" i="15"/>
  <c r="AH74" i="15"/>
  <c r="AH75" i="15"/>
  <c r="AH76" i="15"/>
  <c r="AH77" i="15"/>
  <c r="AH78" i="15"/>
  <c r="AH79" i="15"/>
  <c r="AH80" i="15"/>
  <c r="AH81" i="15"/>
  <c r="AH82" i="15"/>
  <c r="AH83" i="15"/>
  <c r="AH84" i="15"/>
  <c r="AH85" i="15"/>
  <c r="AH86" i="15"/>
  <c r="AG5" i="15"/>
  <c r="AG6" i="15"/>
  <c r="AG7" i="15"/>
  <c r="AG8" i="15"/>
  <c r="AG9" i="15"/>
  <c r="AG10" i="15"/>
  <c r="AG11" i="15"/>
  <c r="AG12" i="15"/>
  <c r="AG13" i="15"/>
  <c r="AG14" i="15"/>
  <c r="AG15" i="15"/>
  <c r="AG16" i="15"/>
  <c r="AG17" i="15"/>
  <c r="AG18" i="15"/>
  <c r="AG19" i="15"/>
  <c r="AG20" i="15"/>
  <c r="AG21" i="15"/>
  <c r="AG22" i="15"/>
  <c r="AG23" i="15"/>
  <c r="AG24" i="15"/>
  <c r="AG25" i="15"/>
  <c r="AG26" i="15"/>
  <c r="AG27" i="15"/>
  <c r="AG28" i="15"/>
  <c r="AG29" i="15"/>
  <c r="AG30" i="15"/>
  <c r="AG31" i="15"/>
  <c r="AG32" i="15"/>
  <c r="AG33" i="15"/>
  <c r="AG34" i="15"/>
  <c r="AG35" i="15"/>
  <c r="AG36" i="15"/>
  <c r="AG37" i="15"/>
  <c r="AG38" i="15"/>
  <c r="AG39" i="15"/>
  <c r="AG40" i="15"/>
  <c r="AG41" i="15"/>
  <c r="AG42" i="15"/>
  <c r="AG43" i="15"/>
  <c r="AG44" i="15"/>
  <c r="AG45" i="15"/>
  <c r="AG46" i="15"/>
  <c r="AG47" i="15"/>
  <c r="AG48" i="15"/>
  <c r="AG49" i="15"/>
  <c r="AG50" i="15"/>
  <c r="AG51" i="15"/>
  <c r="AG52" i="15"/>
  <c r="AG53" i="15"/>
  <c r="AG54" i="15"/>
  <c r="AG55" i="15"/>
  <c r="AG56" i="15"/>
  <c r="AG57" i="15"/>
  <c r="AG58" i="15"/>
  <c r="AG59" i="15"/>
  <c r="AG60" i="15"/>
  <c r="AG61" i="15"/>
  <c r="AG62" i="15"/>
  <c r="AG63" i="15"/>
  <c r="AG64" i="15"/>
  <c r="AG65" i="15"/>
  <c r="AG66" i="15"/>
  <c r="AG67" i="15"/>
  <c r="AG68" i="15"/>
  <c r="AG69" i="15"/>
  <c r="AG70" i="15"/>
  <c r="AG71" i="15"/>
  <c r="AG72" i="15"/>
  <c r="AG73" i="15"/>
  <c r="AG74" i="15"/>
  <c r="AG75" i="15"/>
  <c r="AG76" i="15"/>
  <c r="AG77" i="15"/>
  <c r="AG78" i="15"/>
  <c r="AG79" i="15"/>
  <c r="AG80" i="15"/>
  <c r="AG81" i="15"/>
  <c r="AG82" i="15"/>
  <c r="AG83" i="15"/>
  <c r="AG84" i="15"/>
  <c r="AG85" i="15"/>
  <c r="AG86" i="15"/>
  <c r="AE5" i="15"/>
  <c r="AE6" i="15"/>
  <c r="AE7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25" i="15"/>
  <c r="AE26" i="15"/>
  <c r="AE27" i="15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AE59" i="15"/>
  <c r="AE60" i="15"/>
  <c r="AE61" i="15"/>
  <c r="AE62" i="15"/>
  <c r="AE63" i="15"/>
  <c r="AE64" i="15"/>
  <c r="AE65" i="15"/>
  <c r="AE66" i="15"/>
  <c r="AE67" i="15"/>
  <c r="AE68" i="15"/>
  <c r="AE69" i="15"/>
  <c r="AE70" i="15"/>
  <c r="AE71" i="15"/>
  <c r="AE72" i="15"/>
  <c r="AE73" i="15"/>
  <c r="AE74" i="15"/>
  <c r="AE75" i="15"/>
  <c r="AE76" i="15"/>
  <c r="AE77" i="15"/>
  <c r="AE78" i="15"/>
  <c r="AE79" i="15"/>
  <c r="AE80" i="15"/>
  <c r="AE81" i="15"/>
  <c r="AE82" i="15"/>
  <c r="AE83" i="15"/>
  <c r="AE84" i="15"/>
  <c r="AE85" i="15"/>
  <c r="AE86" i="15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2" i="15"/>
  <c r="AD33" i="15"/>
  <c r="AD34" i="15"/>
  <c r="AD35" i="15"/>
  <c r="AD36" i="15"/>
  <c r="AD37" i="15"/>
  <c r="AD38" i="15"/>
  <c r="AD39" i="15"/>
  <c r="AD40" i="15"/>
  <c r="AD41" i="15"/>
  <c r="AD42" i="15"/>
  <c r="AD43" i="15"/>
  <c r="AD44" i="15"/>
  <c r="AD45" i="15"/>
  <c r="AD46" i="15"/>
  <c r="AD47" i="15"/>
  <c r="AD48" i="15"/>
  <c r="AD49" i="15"/>
  <c r="AD50" i="15"/>
  <c r="AD51" i="15"/>
  <c r="AD52" i="15"/>
  <c r="AD53" i="15"/>
  <c r="AD54" i="15"/>
  <c r="AD55" i="15"/>
  <c r="AD56" i="15"/>
  <c r="AD57" i="15"/>
  <c r="AD58" i="15"/>
  <c r="AD59" i="15"/>
  <c r="AD60" i="15"/>
  <c r="AD61" i="15"/>
  <c r="AD62" i="15"/>
  <c r="AD63" i="15"/>
  <c r="AD64" i="15"/>
  <c r="AD65" i="15"/>
  <c r="AD66" i="15"/>
  <c r="AD67" i="15"/>
  <c r="AD68" i="15"/>
  <c r="AD69" i="15"/>
  <c r="AD70" i="15"/>
  <c r="AD71" i="15"/>
  <c r="AD72" i="15"/>
  <c r="AD73" i="15"/>
  <c r="AD74" i="15"/>
  <c r="AD75" i="15"/>
  <c r="AD76" i="15"/>
  <c r="AD77" i="15"/>
  <c r="AD78" i="15"/>
  <c r="AD79" i="15"/>
  <c r="AD80" i="15"/>
  <c r="AD81" i="15"/>
  <c r="AD82" i="15"/>
  <c r="AD83" i="15"/>
  <c r="AD84" i="15"/>
  <c r="AD85" i="15"/>
  <c r="AD86" i="15"/>
  <c r="AG4" i="15"/>
  <c r="AH4" i="15"/>
  <c r="AE4" i="15"/>
  <c r="AD4" i="15"/>
  <c r="AL5" i="16"/>
  <c r="AL6" i="16"/>
  <c r="AL7" i="16"/>
  <c r="AL8" i="16"/>
  <c r="AL9" i="16"/>
  <c r="AL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L38" i="16"/>
  <c r="AL39" i="16"/>
  <c r="AL40" i="16"/>
  <c r="AL41" i="16"/>
  <c r="AL42" i="16"/>
  <c r="AL43" i="16"/>
  <c r="AL44" i="16"/>
  <c r="AL45" i="16"/>
  <c r="AL46" i="16"/>
  <c r="AL47" i="16"/>
  <c r="AL48" i="16"/>
  <c r="AL49" i="16"/>
  <c r="AL50" i="16"/>
  <c r="AL51" i="16"/>
  <c r="AL52" i="16"/>
  <c r="AL53" i="16"/>
  <c r="AL54" i="16"/>
  <c r="AL55" i="16"/>
  <c r="AL56" i="16"/>
  <c r="AL57" i="16"/>
  <c r="AL58" i="16"/>
  <c r="AL59" i="16"/>
  <c r="AL60" i="16"/>
  <c r="AL61" i="16"/>
  <c r="AL62" i="16"/>
  <c r="AL63" i="16"/>
  <c r="AL64" i="16"/>
  <c r="AL65" i="16"/>
  <c r="AL66" i="16"/>
  <c r="AL67" i="16"/>
  <c r="AL68" i="16"/>
  <c r="AL69" i="16"/>
  <c r="AL70" i="16"/>
  <c r="AL71" i="16"/>
  <c r="AL72" i="16"/>
  <c r="AL73" i="16"/>
  <c r="AL74" i="16"/>
  <c r="AL75" i="16"/>
  <c r="AL76" i="16"/>
  <c r="AL77" i="16"/>
  <c r="AL78" i="16"/>
  <c r="AL79" i="16"/>
  <c r="AL80" i="16"/>
  <c r="AL81" i="16"/>
  <c r="AL82" i="16"/>
  <c r="AL83" i="16"/>
  <c r="AL84" i="16"/>
  <c r="AL85" i="16"/>
  <c r="AL86" i="16"/>
  <c r="AL87" i="16"/>
  <c r="AL88" i="16"/>
  <c r="AL89" i="16"/>
  <c r="AL90" i="16"/>
  <c r="AL91" i="16"/>
  <c r="AL92" i="16"/>
  <c r="AL93" i="16"/>
  <c r="AL94" i="16"/>
  <c r="AL95" i="16"/>
  <c r="AL96" i="16"/>
  <c r="AL97" i="16"/>
  <c r="AL98" i="16"/>
  <c r="AL99" i="16"/>
  <c r="AL100" i="16"/>
  <c r="AL101" i="16"/>
  <c r="AL102" i="16"/>
  <c r="AL103" i="16"/>
  <c r="AL104" i="16"/>
  <c r="AL105" i="16"/>
  <c r="AL106" i="16"/>
  <c r="AL107" i="16"/>
  <c r="AL108" i="16"/>
  <c r="AL109" i="16"/>
  <c r="AL110" i="16"/>
  <c r="AL111" i="16"/>
  <c r="AL112" i="16"/>
  <c r="AL113" i="16"/>
  <c r="AL114" i="16"/>
  <c r="AL115" i="16"/>
  <c r="AL116" i="16"/>
  <c r="AL117" i="16"/>
  <c r="AL118" i="16"/>
  <c r="AL119" i="16"/>
  <c r="AL120" i="16"/>
  <c r="AL121" i="16"/>
  <c r="AL122" i="16"/>
  <c r="AL123" i="16"/>
  <c r="AL124" i="16"/>
  <c r="AL125" i="16"/>
  <c r="AL126" i="16"/>
  <c r="AL127" i="16"/>
  <c r="AL128" i="16"/>
  <c r="AL129" i="16"/>
  <c r="AL130" i="16"/>
  <c r="AL131" i="16"/>
  <c r="AL132" i="16"/>
  <c r="AL133" i="16"/>
  <c r="AL134" i="16"/>
  <c r="AL135" i="16"/>
  <c r="AL136" i="16"/>
  <c r="AL137" i="16"/>
  <c r="AL138" i="16"/>
  <c r="AL139" i="16"/>
  <c r="AL140" i="16"/>
  <c r="AL141" i="16"/>
  <c r="AL142" i="16"/>
  <c r="AL143" i="16"/>
  <c r="AL144" i="16"/>
  <c r="AL145" i="16"/>
  <c r="AL146" i="16"/>
  <c r="AL147" i="16"/>
  <c r="AL148" i="16"/>
  <c r="AL149" i="16"/>
  <c r="AL150" i="16"/>
  <c r="AL151" i="16"/>
  <c r="AL152" i="16"/>
  <c r="AL153" i="16"/>
  <c r="AL154" i="16"/>
  <c r="AL155" i="16"/>
  <c r="AL156" i="16"/>
  <c r="AL157" i="16"/>
  <c r="AL158" i="16"/>
  <c r="AL159" i="16"/>
  <c r="AL160" i="16"/>
  <c r="AL161" i="16"/>
  <c r="AL162" i="16"/>
  <c r="AL163" i="16"/>
  <c r="AL164" i="16"/>
  <c r="AL165" i="16"/>
  <c r="AL166" i="16"/>
  <c r="AL167" i="16"/>
  <c r="AL168" i="16"/>
  <c r="AL169" i="16"/>
  <c r="AL170" i="16"/>
  <c r="AL171" i="16"/>
  <c r="AL172" i="16"/>
  <c r="AL173" i="16"/>
  <c r="AL174" i="16"/>
  <c r="AL175" i="16"/>
  <c r="AL176" i="16"/>
  <c r="AL177" i="16"/>
  <c r="AL178" i="16"/>
  <c r="AL179" i="16"/>
  <c r="AL180" i="16"/>
  <c r="AL181" i="16"/>
  <c r="AL182" i="16"/>
  <c r="AL183" i="16"/>
  <c r="AL184" i="16"/>
  <c r="AL185" i="16"/>
  <c r="AL186" i="16"/>
  <c r="AL187" i="16"/>
  <c r="AL188" i="16"/>
  <c r="AL189" i="16"/>
  <c r="AL190" i="16"/>
  <c r="AL191" i="16"/>
  <c r="AL192" i="16"/>
  <c r="AL193" i="16"/>
  <c r="AL194" i="16"/>
  <c r="AL195" i="16"/>
  <c r="AL196" i="16"/>
  <c r="AL197" i="16"/>
  <c r="AL198" i="16"/>
  <c r="AL199" i="16"/>
  <c r="AL200" i="16"/>
  <c r="AL201" i="16"/>
  <c r="AL202" i="16"/>
  <c r="AL203" i="16"/>
  <c r="AL204" i="16"/>
  <c r="AL205" i="16"/>
  <c r="AL206" i="16"/>
  <c r="AL207" i="16"/>
  <c r="AL208" i="16"/>
  <c r="AL209" i="16"/>
  <c r="AL210" i="16"/>
  <c r="AL211" i="16"/>
  <c r="AL212" i="16"/>
  <c r="AL213" i="16"/>
  <c r="AL214" i="16"/>
  <c r="AL215" i="16"/>
  <c r="AL216" i="16"/>
  <c r="AL217" i="16"/>
  <c r="AL218" i="16"/>
  <c r="AL219" i="16"/>
  <c r="AL220" i="16"/>
  <c r="AL221" i="16"/>
  <c r="AL222" i="16"/>
  <c r="AK5" i="16"/>
  <c r="AK6" i="16"/>
  <c r="AK7" i="16"/>
  <c r="AK8" i="16"/>
  <c r="AK9" i="16"/>
  <c r="AK10" i="16"/>
  <c r="AK11" i="16"/>
  <c r="AK12" i="16"/>
  <c r="AK13" i="16"/>
  <c r="AK14" i="16"/>
  <c r="AK15" i="16"/>
  <c r="AK16" i="16"/>
  <c r="AK17" i="16"/>
  <c r="AK18" i="16"/>
  <c r="AK19" i="16"/>
  <c r="AK20" i="16"/>
  <c r="AK21" i="16"/>
  <c r="AK22" i="16"/>
  <c r="AK23" i="16"/>
  <c r="AK24" i="16"/>
  <c r="AK25" i="16"/>
  <c r="AK26" i="16"/>
  <c r="AK27" i="16"/>
  <c r="AK28" i="16"/>
  <c r="AK29" i="16"/>
  <c r="AK30" i="16"/>
  <c r="AK31" i="16"/>
  <c r="AK32" i="16"/>
  <c r="AK33" i="16"/>
  <c r="AK34" i="16"/>
  <c r="AK35" i="16"/>
  <c r="AK36" i="16"/>
  <c r="AK37" i="16"/>
  <c r="AK38" i="16"/>
  <c r="AK39" i="16"/>
  <c r="AK40" i="16"/>
  <c r="AK41" i="16"/>
  <c r="AK42" i="16"/>
  <c r="AK43" i="16"/>
  <c r="AK44" i="16"/>
  <c r="AK45" i="16"/>
  <c r="AK46" i="16"/>
  <c r="AK47" i="16"/>
  <c r="AK48" i="16"/>
  <c r="AK49" i="16"/>
  <c r="AK50" i="16"/>
  <c r="AK51" i="16"/>
  <c r="AK52" i="16"/>
  <c r="AK53" i="16"/>
  <c r="AK54" i="16"/>
  <c r="AK55" i="16"/>
  <c r="AK56" i="16"/>
  <c r="AK57" i="16"/>
  <c r="AK58" i="16"/>
  <c r="AK59" i="16"/>
  <c r="AK60" i="16"/>
  <c r="AK61" i="16"/>
  <c r="AK62" i="16"/>
  <c r="AK63" i="16"/>
  <c r="AK64" i="16"/>
  <c r="AK65" i="16"/>
  <c r="AK66" i="16"/>
  <c r="AK67" i="16"/>
  <c r="AK68" i="16"/>
  <c r="AK69" i="16"/>
  <c r="AK70" i="16"/>
  <c r="AK71" i="16"/>
  <c r="AK72" i="16"/>
  <c r="AK73" i="16"/>
  <c r="AK74" i="16"/>
  <c r="AK75" i="16"/>
  <c r="AK76" i="16"/>
  <c r="AK77" i="16"/>
  <c r="AK78" i="16"/>
  <c r="AK79" i="16"/>
  <c r="AK80" i="16"/>
  <c r="AK81" i="16"/>
  <c r="AK82" i="16"/>
  <c r="AK83" i="16"/>
  <c r="AK84" i="16"/>
  <c r="AK85" i="16"/>
  <c r="AK86" i="16"/>
  <c r="AK87" i="16"/>
  <c r="AK88" i="16"/>
  <c r="AK89" i="16"/>
  <c r="AK90" i="16"/>
  <c r="AK91" i="16"/>
  <c r="AK92" i="16"/>
  <c r="AK93" i="16"/>
  <c r="AK94" i="16"/>
  <c r="AK95" i="16"/>
  <c r="AK96" i="16"/>
  <c r="AK97" i="16"/>
  <c r="AK98" i="16"/>
  <c r="AK99" i="16"/>
  <c r="AK100" i="16"/>
  <c r="AK101" i="16"/>
  <c r="AK102" i="16"/>
  <c r="AK103" i="16"/>
  <c r="AK104" i="16"/>
  <c r="AK105" i="16"/>
  <c r="AK106" i="16"/>
  <c r="AK107" i="16"/>
  <c r="AK108" i="16"/>
  <c r="AK109" i="16"/>
  <c r="AK110" i="16"/>
  <c r="AK111" i="16"/>
  <c r="AK112" i="16"/>
  <c r="AK113" i="16"/>
  <c r="AK114" i="16"/>
  <c r="AK115" i="16"/>
  <c r="AK116" i="16"/>
  <c r="AK117" i="16"/>
  <c r="AK118" i="16"/>
  <c r="AK119" i="16"/>
  <c r="AK120" i="16"/>
  <c r="AK121" i="16"/>
  <c r="AK122" i="16"/>
  <c r="AK123" i="16"/>
  <c r="AK124" i="16"/>
  <c r="AK125" i="16"/>
  <c r="AK126" i="16"/>
  <c r="AK127" i="16"/>
  <c r="AK128" i="16"/>
  <c r="AK129" i="16"/>
  <c r="AK130" i="16"/>
  <c r="AK131" i="16"/>
  <c r="AK132" i="16"/>
  <c r="AK133" i="16"/>
  <c r="AK134" i="16"/>
  <c r="AK135" i="16"/>
  <c r="AK136" i="16"/>
  <c r="AK137" i="16"/>
  <c r="AK138" i="16"/>
  <c r="AK139" i="16"/>
  <c r="AK140" i="16"/>
  <c r="AK141" i="16"/>
  <c r="AK142" i="16"/>
  <c r="AK143" i="16"/>
  <c r="AK144" i="16"/>
  <c r="AK145" i="16"/>
  <c r="AK146" i="16"/>
  <c r="AK147" i="16"/>
  <c r="AK148" i="16"/>
  <c r="AK149" i="16"/>
  <c r="AK150" i="16"/>
  <c r="AK151" i="16"/>
  <c r="AK152" i="16"/>
  <c r="AK153" i="16"/>
  <c r="AK154" i="16"/>
  <c r="AK155" i="16"/>
  <c r="AK156" i="16"/>
  <c r="AK157" i="16"/>
  <c r="AK158" i="16"/>
  <c r="AK159" i="16"/>
  <c r="AK160" i="16"/>
  <c r="AK161" i="16"/>
  <c r="AK162" i="16"/>
  <c r="AK163" i="16"/>
  <c r="AK164" i="16"/>
  <c r="AK165" i="16"/>
  <c r="AK166" i="16"/>
  <c r="AK167" i="16"/>
  <c r="AK168" i="16"/>
  <c r="AK169" i="16"/>
  <c r="AK170" i="16"/>
  <c r="AK171" i="16"/>
  <c r="AK172" i="16"/>
  <c r="AK173" i="16"/>
  <c r="AK174" i="16"/>
  <c r="AK175" i="16"/>
  <c r="AK176" i="16"/>
  <c r="AK177" i="16"/>
  <c r="AK178" i="16"/>
  <c r="AK179" i="16"/>
  <c r="AK180" i="16"/>
  <c r="AK181" i="16"/>
  <c r="AK182" i="16"/>
  <c r="AK183" i="16"/>
  <c r="AK184" i="16"/>
  <c r="AK185" i="16"/>
  <c r="AK186" i="16"/>
  <c r="AK187" i="16"/>
  <c r="AK188" i="16"/>
  <c r="AK189" i="16"/>
  <c r="AK190" i="16"/>
  <c r="AK191" i="16"/>
  <c r="AK192" i="16"/>
  <c r="AK193" i="16"/>
  <c r="AK194" i="16"/>
  <c r="AK195" i="16"/>
  <c r="AK196" i="16"/>
  <c r="AK197" i="16"/>
  <c r="AK198" i="16"/>
  <c r="AK199" i="16"/>
  <c r="AK200" i="16"/>
  <c r="AK201" i="16"/>
  <c r="AK202" i="16"/>
  <c r="AK203" i="16"/>
  <c r="AK204" i="16"/>
  <c r="AK205" i="16"/>
  <c r="AK206" i="16"/>
  <c r="AK207" i="16"/>
  <c r="AK208" i="16"/>
  <c r="AK209" i="16"/>
  <c r="AK210" i="16"/>
  <c r="AK211" i="16"/>
  <c r="AK212" i="16"/>
  <c r="AK213" i="16"/>
  <c r="AK214" i="16"/>
  <c r="AK215" i="16"/>
  <c r="AK216" i="16"/>
  <c r="AK217" i="16"/>
  <c r="AK218" i="16"/>
  <c r="AK219" i="16"/>
  <c r="AK220" i="16"/>
  <c r="AK221" i="16"/>
  <c r="AK222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30" i="16"/>
  <c r="AI31" i="16"/>
  <c r="AI32" i="16"/>
  <c r="AI33" i="16"/>
  <c r="AI34" i="16"/>
  <c r="AI35" i="16"/>
  <c r="AI36" i="16"/>
  <c r="AI37" i="16"/>
  <c r="AI38" i="16"/>
  <c r="AI39" i="16"/>
  <c r="AI40" i="16"/>
  <c r="AI41" i="16"/>
  <c r="AI42" i="16"/>
  <c r="AI43" i="16"/>
  <c r="AI44" i="16"/>
  <c r="AI45" i="16"/>
  <c r="AI46" i="16"/>
  <c r="AI47" i="16"/>
  <c r="AI48" i="16"/>
  <c r="AI49" i="16"/>
  <c r="AI50" i="16"/>
  <c r="AI51" i="16"/>
  <c r="AI52" i="16"/>
  <c r="AI53" i="16"/>
  <c r="AI54" i="16"/>
  <c r="AI55" i="16"/>
  <c r="AI56" i="16"/>
  <c r="AI57" i="16"/>
  <c r="AI58" i="16"/>
  <c r="AI59" i="16"/>
  <c r="AI60" i="16"/>
  <c r="AI61" i="16"/>
  <c r="AI62" i="16"/>
  <c r="AI63" i="16"/>
  <c r="AI64" i="16"/>
  <c r="AI65" i="16"/>
  <c r="AI66" i="16"/>
  <c r="AI67" i="16"/>
  <c r="AI68" i="16"/>
  <c r="AI69" i="16"/>
  <c r="AI70" i="16"/>
  <c r="AI71" i="16"/>
  <c r="AI72" i="16"/>
  <c r="AI73" i="16"/>
  <c r="AI74" i="16"/>
  <c r="AI75" i="16"/>
  <c r="AI76" i="16"/>
  <c r="AI77" i="16"/>
  <c r="AI78" i="16"/>
  <c r="AI79" i="16"/>
  <c r="AI80" i="16"/>
  <c r="AI81" i="16"/>
  <c r="AI82" i="16"/>
  <c r="AI83" i="16"/>
  <c r="AI84" i="16"/>
  <c r="AI85" i="16"/>
  <c r="AI86" i="16"/>
  <c r="AI87" i="16"/>
  <c r="AI88" i="16"/>
  <c r="AI89" i="16"/>
  <c r="AI90" i="16"/>
  <c r="AI91" i="16"/>
  <c r="AI92" i="16"/>
  <c r="AI93" i="16"/>
  <c r="AI94" i="16"/>
  <c r="AI95" i="16"/>
  <c r="AI96" i="16"/>
  <c r="AI97" i="16"/>
  <c r="AI98" i="16"/>
  <c r="AI99" i="16"/>
  <c r="AI100" i="16"/>
  <c r="AI101" i="16"/>
  <c r="AI102" i="16"/>
  <c r="AI103" i="16"/>
  <c r="AI104" i="16"/>
  <c r="AI105" i="16"/>
  <c r="AI106" i="16"/>
  <c r="AI107" i="16"/>
  <c r="AI108" i="16"/>
  <c r="AI109" i="16"/>
  <c r="AI110" i="16"/>
  <c r="AI111" i="16"/>
  <c r="AI112" i="16"/>
  <c r="AI113" i="16"/>
  <c r="AI114" i="16"/>
  <c r="AI115" i="16"/>
  <c r="AI116" i="16"/>
  <c r="AI117" i="16"/>
  <c r="AI118" i="16"/>
  <c r="AI119" i="16"/>
  <c r="AI120" i="16"/>
  <c r="AI121" i="16"/>
  <c r="AI122" i="16"/>
  <c r="AI123" i="16"/>
  <c r="AI124" i="16"/>
  <c r="AI125" i="16"/>
  <c r="AI126" i="16"/>
  <c r="AI127" i="16"/>
  <c r="AI128" i="16"/>
  <c r="AI129" i="16"/>
  <c r="AI130" i="16"/>
  <c r="AI131" i="16"/>
  <c r="AI132" i="16"/>
  <c r="AI133" i="16"/>
  <c r="AI134" i="16"/>
  <c r="AI135" i="16"/>
  <c r="AI136" i="16"/>
  <c r="AI137" i="16"/>
  <c r="AI138" i="16"/>
  <c r="AI139" i="16"/>
  <c r="AI140" i="16"/>
  <c r="AI141" i="16"/>
  <c r="AI142" i="16"/>
  <c r="AI143" i="16"/>
  <c r="AI144" i="16"/>
  <c r="AI145" i="16"/>
  <c r="AI146" i="16"/>
  <c r="AI147" i="16"/>
  <c r="AI148" i="16"/>
  <c r="AI149" i="16"/>
  <c r="AI150" i="16"/>
  <c r="AI151" i="16"/>
  <c r="AI152" i="16"/>
  <c r="AI153" i="16"/>
  <c r="AI154" i="16"/>
  <c r="AI155" i="16"/>
  <c r="AI156" i="16"/>
  <c r="AI157" i="16"/>
  <c r="AI158" i="16"/>
  <c r="AI159" i="16"/>
  <c r="AI160" i="16"/>
  <c r="AI161" i="16"/>
  <c r="AI162" i="16"/>
  <c r="AI163" i="16"/>
  <c r="AI164" i="16"/>
  <c r="AI165" i="16"/>
  <c r="AI166" i="16"/>
  <c r="AI167" i="16"/>
  <c r="AI168" i="16"/>
  <c r="AI169" i="16"/>
  <c r="AI170" i="16"/>
  <c r="AI171" i="16"/>
  <c r="AI172" i="16"/>
  <c r="AI173" i="16"/>
  <c r="AI174" i="16"/>
  <c r="AI175" i="16"/>
  <c r="AI176" i="16"/>
  <c r="AI177" i="16"/>
  <c r="AI178" i="16"/>
  <c r="AI179" i="16"/>
  <c r="AI180" i="16"/>
  <c r="AI181" i="16"/>
  <c r="AI182" i="16"/>
  <c r="AI183" i="16"/>
  <c r="AI184" i="16"/>
  <c r="AI185" i="16"/>
  <c r="AI186" i="16"/>
  <c r="AI187" i="16"/>
  <c r="AI188" i="16"/>
  <c r="AI189" i="16"/>
  <c r="AI190" i="16"/>
  <c r="AI191" i="16"/>
  <c r="AI192" i="16"/>
  <c r="AI193" i="16"/>
  <c r="AI194" i="16"/>
  <c r="AI195" i="16"/>
  <c r="AI196" i="16"/>
  <c r="AI197" i="16"/>
  <c r="AI198" i="16"/>
  <c r="AI199" i="16"/>
  <c r="AI200" i="16"/>
  <c r="AI201" i="16"/>
  <c r="AI202" i="16"/>
  <c r="AI203" i="16"/>
  <c r="AI204" i="16"/>
  <c r="AI205" i="16"/>
  <c r="AI206" i="16"/>
  <c r="AI207" i="16"/>
  <c r="AI208" i="16"/>
  <c r="AI209" i="16"/>
  <c r="AI210" i="16"/>
  <c r="AI211" i="16"/>
  <c r="AI212" i="16"/>
  <c r="AI213" i="16"/>
  <c r="AI214" i="16"/>
  <c r="AI215" i="16"/>
  <c r="AI216" i="16"/>
  <c r="AI217" i="16"/>
  <c r="AI218" i="16"/>
  <c r="AI219" i="16"/>
  <c r="AI220" i="16"/>
  <c r="AI221" i="16"/>
  <c r="AI222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AH30" i="16"/>
  <c r="AH31" i="16"/>
  <c r="AH32" i="16"/>
  <c r="AH33" i="16"/>
  <c r="AH34" i="16"/>
  <c r="AH35" i="16"/>
  <c r="AH36" i="16"/>
  <c r="AH37" i="16"/>
  <c r="AH38" i="16"/>
  <c r="AH39" i="16"/>
  <c r="AH40" i="16"/>
  <c r="AH41" i="16"/>
  <c r="AH42" i="16"/>
  <c r="AH43" i="16"/>
  <c r="AH44" i="16"/>
  <c r="AH45" i="16"/>
  <c r="AH46" i="16"/>
  <c r="AH47" i="16"/>
  <c r="AH48" i="16"/>
  <c r="AH49" i="16"/>
  <c r="AH50" i="16"/>
  <c r="AH51" i="16"/>
  <c r="AH52" i="16"/>
  <c r="AH53" i="16"/>
  <c r="AH54" i="16"/>
  <c r="AH55" i="16"/>
  <c r="AH56" i="16"/>
  <c r="AH57" i="16"/>
  <c r="AH58" i="16"/>
  <c r="AH59" i="16"/>
  <c r="AH60" i="16"/>
  <c r="AH61" i="16"/>
  <c r="AH62" i="16"/>
  <c r="AH63" i="16"/>
  <c r="AH64" i="16"/>
  <c r="AH65" i="16"/>
  <c r="AH66" i="16"/>
  <c r="AH67" i="16"/>
  <c r="AH68" i="16"/>
  <c r="AH69" i="16"/>
  <c r="AH70" i="16"/>
  <c r="AH71" i="16"/>
  <c r="AH72" i="16"/>
  <c r="AH73" i="16"/>
  <c r="AH74" i="16"/>
  <c r="AH75" i="16"/>
  <c r="AH76" i="16"/>
  <c r="AH77" i="16"/>
  <c r="AH78" i="16"/>
  <c r="AH79" i="16"/>
  <c r="AH80" i="16"/>
  <c r="AH81" i="16"/>
  <c r="AH82" i="16"/>
  <c r="AH83" i="16"/>
  <c r="AH84" i="16"/>
  <c r="AH85" i="16"/>
  <c r="AH86" i="16"/>
  <c r="AH87" i="16"/>
  <c r="AH88" i="16"/>
  <c r="AH89" i="16"/>
  <c r="AH90" i="16"/>
  <c r="AH91" i="16"/>
  <c r="AH92" i="16"/>
  <c r="AH93" i="16"/>
  <c r="AH94" i="16"/>
  <c r="AH95" i="16"/>
  <c r="AH96" i="16"/>
  <c r="AH97" i="16"/>
  <c r="AH98" i="16"/>
  <c r="AH99" i="16"/>
  <c r="AH100" i="16"/>
  <c r="AH101" i="16"/>
  <c r="AH102" i="16"/>
  <c r="AH103" i="16"/>
  <c r="AH104" i="16"/>
  <c r="AH105" i="16"/>
  <c r="AH106" i="16"/>
  <c r="AH107" i="16"/>
  <c r="AH108" i="16"/>
  <c r="AH109" i="16"/>
  <c r="AH110" i="16"/>
  <c r="AH111" i="16"/>
  <c r="AH112" i="16"/>
  <c r="AH113" i="16"/>
  <c r="AH114" i="16"/>
  <c r="AH115" i="16"/>
  <c r="AH116" i="16"/>
  <c r="AH117" i="16"/>
  <c r="AH118" i="16"/>
  <c r="AH119" i="16"/>
  <c r="AH120" i="16"/>
  <c r="AH121" i="16"/>
  <c r="AH122" i="16"/>
  <c r="AH123" i="16"/>
  <c r="AH124" i="16"/>
  <c r="AH125" i="16"/>
  <c r="AH126" i="16"/>
  <c r="AH127" i="16"/>
  <c r="AH128" i="16"/>
  <c r="AH129" i="16"/>
  <c r="AH130" i="16"/>
  <c r="AH131" i="16"/>
  <c r="AH132" i="16"/>
  <c r="AH133" i="16"/>
  <c r="AH134" i="16"/>
  <c r="AH135" i="16"/>
  <c r="AH136" i="16"/>
  <c r="AH137" i="16"/>
  <c r="AH138" i="16"/>
  <c r="AH139" i="16"/>
  <c r="AH140" i="16"/>
  <c r="AH141" i="16"/>
  <c r="AH142" i="16"/>
  <c r="AH143" i="16"/>
  <c r="AH144" i="16"/>
  <c r="AH145" i="16"/>
  <c r="AH146" i="16"/>
  <c r="AH147" i="16"/>
  <c r="AH148" i="16"/>
  <c r="AH149" i="16"/>
  <c r="AH150" i="16"/>
  <c r="AH151" i="16"/>
  <c r="AH152" i="16"/>
  <c r="AH153" i="16"/>
  <c r="AH154" i="16"/>
  <c r="AH155" i="16"/>
  <c r="AH156" i="16"/>
  <c r="AH157" i="16"/>
  <c r="AH158" i="16"/>
  <c r="AH159" i="16"/>
  <c r="AH160" i="16"/>
  <c r="AH161" i="16"/>
  <c r="AH162" i="16"/>
  <c r="AH163" i="16"/>
  <c r="AH164" i="16"/>
  <c r="AH165" i="16"/>
  <c r="AH166" i="16"/>
  <c r="AH167" i="16"/>
  <c r="AH168" i="16"/>
  <c r="AH169" i="16"/>
  <c r="AH170" i="16"/>
  <c r="AH171" i="16"/>
  <c r="AH172" i="16"/>
  <c r="AH173" i="16"/>
  <c r="AH174" i="16"/>
  <c r="AH175" i="16"/>
  <c r="AH176" i="16"/>
  <c r="AH177" i="16"/>
  <c r="AH178" i="16"/>
  <c r="AH179" i="16"/>
  <c r="AH180" i="16"/>
  <c r="AH181" i="16"/>
  <c r="AH182" i="16"/>
  <c r="AH183" i="16"/>
  <c r="AH184" i="16"/>
  <c r="AH185" i="16"/>
  <c r="AH186" i="16"/>
  <c r="AH187" i="16"/>
  <c r="AH188" i="16"/>
  <c r="AH189" i="16"/>
  <c r="AH190" i="16"/>
  <c r="AH191" i="16"/>
  <c r="AH192" i="16"/>
  <c r="AH193" i="16"/>
  <c r="AH194" i="16"/>
  <c r="AH195" i="16"/>
  <c r="AH196" i="16"/>
  <c r="AH197" i="16"/>
  <c r="AH198" i="16"/>
  <c r="AH199" i="16"/>
  <c r="AH200" i="16"/>
  <c r="AH201" i="16"/>
  <c r="AH202" i="16"/>
  <c r="AH203" i="16"/>
  <c r="AH204" i="16"/>
  <c r="AH205" i="16"/>
  <c r="AH206" i="16"/>
  <c r="AH207" i="16"/>
  <c r="AH208" i="16"/>
  <c r="AH209" i="16"/>
  <c r="AH210" i="16"/>
  <c r="AH211" i="16"/>
  <c r="AH212" i="16"/>
  <c r="AH213" i="16"/>
  <c r="AH214" i="16"/>
  <c r="AH215" i="16"/>
  <c r="AH216" i="16"/>
  <c r="AH217" i="16"/>
  <c r="AH218" i="16"/>
  <c r="AH219" i="16"/>
  <c r="AH220" i="16"/>
  <c r="AH221" i="16"/>
  <c r="AH222" i="16"/>
  <c r="AL4" i="16"/>
  <c r="AK4" i="16"/>
  <c r="AI4" i="16"/>
  <c r="AJ4" i="16" s="1"/>
  <c r="AH4" i="16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AO56" i="39"/>
  <c r="AO57" i="39"/>
  <c r="AO58" i="39"/>
  <c r="AO59" i="39"/>
  <c r="AO60" i="39"/>
  <c r="AO61" i="39"/>
  <c r="AO62" i="39"/>
  <c r="AO63" i="39"/>
  <c r="AO64" i="39"/>
  <c r="AO65" i="39"/>
  <c r="AO66" i="39"/>
  <c r="AO67" i="39"/>
  <c r="AO68" i="39"/>
  <c r="AO69" i="39"/>
  <c r="AO70" i="39"/>
  <c r="AO71" i="39"/>
  <c r="AO72" i="39"/>
  <c r="AO73" i="39"/>
  <c r="AO74" i="39"/>
  <c r="AO75" i="39"/>
  <c r="AO76" i="39"/>
  <c r="AO77" i="39"/>
  <c r="AO78" i="39"/>
  <c r="AO79" i="39"/>
  <c r="AO80" i="39"/>
  <c r="AO81" i="39"/>
  <c r="AO82" i="39"/>
  <c r="AO83" i="39"/>
  <c r="AO84" i="39"/>
  <c r="AO85" i="39"/>
  <c r="AO86" i="39"/>
  <c r="AO87" i="39"/>
  <c r="AO88" i="39"/>
  <c r="AO89" i="39"/>
  <c r="AO90" i="39"/>
  <c r="AO91" i="39"/>
  <c r="AO92" i="39"/>
  <c r="AO93" i="39"/>
  <c r="AO94" i="39"/>
  <c r="AO95" i="39"/>
  <c r="AO96" i="39"/>
  <c r="AO97" i="39"/>
  <c r="AO98" i="39"/>
  <c r="AO99" i="39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AN57" i="39"/>
  <c r="AN58" i="39"/>
  <c r="AN59" i="39"/>
  <c r="AN60" i="39"/>
  <c r="AN61" i="39"/>
  <c r="AN62" i="39"/>
  <c r="AN63" i="39"/>
  <c r="AN64" i="39"/>
  <c r="AN65" i="39"/>
  <c r="AN66" i="39"/>
  <c r="AN67" i="39"/>
  <c r="AN68" i="39"/>
  <c r="AN69" i="39"/>
  <c r="AN70" i="39"/>
  <c r="AN71" i="39"/>
  <c r="AN72" i="39"/>
  <c r="AN73" i="39"/>
  <c r="AN74" i="39"/>
  <c r="AN75" i="39"/>
  <c r="AN76" i="39"/>
  <c r="AN77" i="39"/>
  <c r="AN78" i="39"/>
  <c r="AN79" i="39"/>
  <c r="AN80" i="39"/>
  <c r="AN81" i="39"/>
  <c r="AN82" i="39"/>
  <c r="AN83" i="39"/>
  <c r="AN84" i="39"/>
  <c r="AN85" i="39"/>
  <c r="AN86" i="39"/>
  <c r="AN87" i="39"/>
  <c r="AN88" i="39"/>
  <c r="AN89" i="39"/>
  <c r="AN90" i="39"/>
  <c r="AN91" i="39"/>
  <c r="AN92" i="39"/>
  <c r="AN93" i="39"/>
  <c r="AN94" i="39"/>
  <c r="AN95" i="39"/>
  <c r="AN96" i="39"/>
  <c r="AN97" i="39"/>
  <c r="AN98" i="39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M5" i="39"/>
  <c r="AM6" i="39"/>
  <c r="AM7" i="39"/>
  <c r="AM8" i="39"/>
  <c r="AM9" i="39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AM62" i="39"/>
  <c r="AM63" i="39"/>
  <c r="AM64" i="39"/>
  <c r="AM65" i="39"/>
  <c r="AM66" i="39"/>
  <c r="AM67" i="39"/>
  <c r="AM68" i="39"/>
  <c r="AM69" i="39"/>
  <c r="AM70" i="39"/>
  <c r="AM71" i="39"/>
  <c r="AM72" i="39"/>
  <c r="AM73" i="39"/>
  <c r="AM74" i="39"/>
  <c r="AM75" i="39"/>
  <c r="AM76" i="39"/>
  <c r="AM77" i="39"/>
  <c r="AM78" i="39"/>
  <c r="AM79" i="39"/>
  <c r="AM80" i="39"/>
  <c r="AM81" i="39"/>
  <c r="AM82" i="39"/>
  <c r="AM83" i="39"/>
  <c r="AM84" i="39"/>
  <c r="AM85" i="39"/>
  <c r="AM86" i="39"/>
  <c r="AM87" i="39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AM100" i="39"/>
  <c r="AM101" i="39"/>
  <c r="AM102" i="39"/>
  <c r="AM103" i="39"/>
  <c r="AM104" i="39"/>
  <c r="AM105" i="39"/>
  <c r="AM106" i="39"/>
  <c r="AM107" i="39"/>
  <c r="AM108" i="39"/>
  <c r="AM109" i="39"/>
  <c r="AM110" i="39"/>
  <c r="AM111" i="39"/>
  <c r="AM112" i="39"/>
  <c r="AM113" i="39"/>
  <c r="AM114" i="39"/>
  <c r="AM115" i="39"/>
  <c r="AM116" i="39"/>
  <c r="AM117" i="39"/>
  <c r="AM118" i="39"/>
  <c r="AM119" i="39"/>
  <c r="AM120" i="39"/>
  <c r="AM121" i="39"/>
  <c r="AM122" i="39"/>
  <c r="AM123" i="39"/>
  <c r="AM124" i="39"/>
  <c r="AM125" i="39"/>
  <c r="AM126" i="39"/>
  <c r="AM127" i="39"/>
  <c r="AM128" i="39"/>
  <c r="AM129" i="39"/>
  <c r="AM130" i="39"/>
  <c r="AL5" i="39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AL64" i="39"/>
  <c r="AL65" i="39"/>
  <c r="AL66" i="39"/>
  <c r="AL67" i="39"/>
  <c r="AL68" i="39"/>
  <c r="AL69" i="39"/>
  <c r="AL70" i="39"/>
  <c r="AL71" i="39"/>
  <c r="AL72" i="39"/>
  <c r="AL73" i="39"/>
  <c r="AL74" i="39"/>
  <c r="AL75" i="39"/>
  <c r="AL76" i="39"/>
  <c r="AL77" i="39"/>
  <c r="AL78" i="39"/>
  <c r="AL79" i="39"/>
  <c r="AL80" i="39"/>
  <c r="AL81" i="39"/>
  <c r="AL82" i="39"/>
  <c r="AL83" i="39"/>
  <c r="AL84" i="39"/>
  <c r="AL85" i="39"/>
  <c r="AL86" i="39"/>
  <c r="AL87" i="39"/>
  <c r="AL88" i="39"/>
  <c r="AL89" i="39"/>
  <c r="AL90" i="39"/>
  <c r="AL91" i="39"/>
  <c r="AL92" i="39"/>
  <c r="AL93" i="39"/>
  <c r="AL94" i="39"/>
  <c r="AL95" i="39"/>
  <c r="AL96" i="39"/>
  <c r="AL97" i="39"/>
  <c r="AL98" i="39"/>
  <c r="AL99" i="39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O4" i="39"/>
  <c r="AN4" i="39"/>
  <c r="AL4" i="39"/>
  <c r="AK4" i="39"/>
  <c r="AI5" i="34"/>
  <c r="AI6" i="34"/>
  <c r="AI7" i="34"/>
  <c r="AI8" i="34"/>
  <c r="AI9" i="34"/>
  <c r="AI10" i="34"/>
  <c r="AI11" i="34"/>
  <c r="AI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4" i="34"/>
  <c r="AH5" i="34"/>
  <c r="AH6" i="34"/>
  <c r="AH7" i="34"/>
  <c r="AH8" i="34"/>
  <c r="AH9" i="34"/>
  <c r="AH10" i="34"/>
  <c r="AH11" i="34"/>
  <c r="AH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4" i="34"/>
  <c r="AF5" i="34"/>
  <c r="AF6" i="34"/>
  <c r="AF7" i="34"/>
  <c r="AF8" i="34"/>
  <c r="AF9" i="34"/>
  <c r="AF10" i="34"/>
  <c r="AF11" i="34"/>
  <c r="AF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E5" i="34"/>
  <c r="AE6" i="34"/>
  <c r="AE7" i="34"/>
  <c r="AE8" i="34"/>
  <c r="AE9" i="34"/>
  <c r="AE10" i="34"/>
  <c r="AE11" i="34"/>
  <c r="AE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6" i="34"/>
  <c r="AE27" i="34"/>
  <c r="AE28" i="34"/>
  <c r="AE29" i="34"/>
  <c r="AE30" i="34"/>
  <c r="AE31" i="34"/>
  <c r="AE32" i="34"/>
  <c r="AE33" i="34"/>
  <c r="AE34" i="34"/>
  <c r="AE35" i="34"/>
  <c r="AE36" i="34"/>
  <c r="AE37" i="34"/>
  <c r="AE38" i="34"/>
  <c r="AE39" i="34"/>
  <c r="AE40" i="34"/>
  <c r="AE41" i="34"/>
  <c r="AE42" i="34"/>
  <c r="AE43" i="34"/>
  <c r="AE44" i="34"/>
  <c r="AE45" i="34"/>
  <c r="AE46" i="34"/>
  <c r="AE47" i="34"/>
  <c r="AE48" i="34"/>
  <c r="AE49" i="34"/>
  <c r="AE50" i="34"/>
  <c r="AE51" i="34"/>
  <c r="AE52" i="34"/>
  <c r="AE53" i="34"/>
  <c r="AE54" i="34"/>
  <c r="AE55" i="34"/>
  <c r="AE56" i="34"/>
  <c r="AE57" i="34"/>
  <c r="AE58" i="34"/>
  <c r="AE59" i="34"/>
  <c r="AE60" i="34"/>
  <c r="AE61" i="34"/>
  <c r="AE62" i="34"/>
  <c r="AE63" i="34"/>
  <c r="AE64" i="34"/>
  <c r="AE65" i="34"/>
  <c r="AE66" i="34"/>
  <c r="AE67" i="34"/>
  <c r="AE68" i="34"/>
  <c r="AE69" i="34"/>
  <c r="AE70" i="34"/>
  <c r="AE71" i="34"/>
  <c r="AE72" i="34"/>
  <c r="AE73" i="34"/>
  <c r="AE74" i="34"/>
  <c r="AE75" i="34"/>
  <c r="AE76" i="34"/>
  <c r="AE77" i="34"/>
  <c r="AE78" i="34"/>
  <c r="AE79" i="34"/>
  <c r="AE80" i="34"/>
  <c r="AE81" i="34"/>
  <c r="AE82" i="34"/>
  <c r="AE83" i="34"/>
  <c r="AE84" i="34"/>
  <c r="AE85" i="34"/>
  <c r="AE86" i="34"/>
  <c r="AF4" i="34"/>
  <c r="AE4" i="34"/>
  <c r="AI5" i="32"/>
  <c r="AI6" i="32"/>
  <c r="AI7" i="32"/>
  <c r="AI8" i="32"/>
  <c r="AI9" i="32"/>
  <c r="AI10" i="32"/>
  <c r="AI11" i="32"/>
  <c r="AI12" i="32"/>
  <c r="AI13" i="32"/>
  <c r="AI14" i="32"/>
  <c r="AI15" i="32"/>
  <c r="AI16" i="32"/>
  <c r="AI17" i="32"/>
  <c r="AI18" i="32"/>
  <c r="AI19" i="32"/>
  <c r="AI20" i="32"/>
  <c r="AI21" i="32"/>
  <c r="AI22" i="32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66" i="32"/>
  <c r="AI67" i="32"/>
  <c r="AI68" i="32"/>
  <c r="AI69" i="32"/>
  <c r="AI70" i="32"/>
  <c r="AI71" i="32"/>
  <c r="AI72" i="32"/>
  <c r="AI73" i="32"/>
  <c r="AI74" i="32"/>
  <c r="AI75" i="32"/>
  <c r="AI76" i="32"/>
  <c r="AI77" i="32"/>
  <c r="AI78" i="32"/>
  <c r="AI79" i="32"/>
  <c r="AI80" i="32"/>
  <c r="AI81" i="32"/>
  <c r="AI82" i="32"/>
  <c r="AI83" i="32"/>
  <c r="AI84" i="32"/>
  <c r="AI85" i="32"/>
  <c r="AI86" i="32"/>
  <c r="AI87" i="32"/>
  <c r="AI88" i="32"/>
  <c r="AI89" i="32"/>
  <c r="AI90" i="32"/>
  <c r="AI91" i="32"/>
  <c r="AI92" i="32"/>
  <c r="AI93" i="32"/>
  <c r="AI94" i="32"/>
  <c r="AI95" i="32"/>
  <c r="AI96" i="32"/>
  <c r="AI97" i="32"/>
  <c r="AI98" i="32"/>
  <c r="AI99" i="32"/>
  <c r="AI100" i="32"/>
  <c r="AI101" i="32"/>
  <c r="AI102" i="32"/>
  <c r="AI103" i="32"/>
  <c r="AI104" i="32"/>
  <c r="AI105" i="32"/>
  <c r="AI106" i="32"/>
  <c r="AI107" i="32"/>
  <c r="AI108" i="32"/>
  <c r="AI109" i="32"/>
  <c r="AI110" i="32"/>
  <c r="AI111" i="32"/>
  <c r="AI112" i="32"/>
  <c r="AI113" i="32"/>
  <c r="AI114" i="32"/>
  <c r="AI115" i="32"/>
  <c r="AI116" i="32"/>
  <c r="AI117" i="32"/>
  <c r="AI118" i="32"/>
  <c r="AI119" i="32"/>
  <c r="AI120" i="32"/>
  <c r="AI121" i="32"/>
  <c r="AI122" i="32"/>
  <c r="AI123" i="32"/>
  <c r="AI124" i="32"/>
  <c r="AI125" i="32"/>
  <c r="AI126" i="32"/>
  <c r="AI127" i="32"/>
  <c r="AI128" i="32"/>
  <c r="AI129" i="32"/>
  <c r="AI130" i="32"/>
  <c r="AI131" i="32"/>
  <c r="AI132" i="32"/>
  <c r="AI133" i="32"/>
  <c r="AI134" i="32"/>
  <c r="AI135" i="32"/>
  <c r="AI136" i="32"/>
  <c r="AI137" i="32"/>
  <c r="AI138" i="32"/>
  <c r="AI139" i="32"/>
  <c r="AI140" i="32"/>
  <c r="AI141" i="32"/>
  <c r="AI142" i="32"/>
  <c r="AI143" i="32"/>
  <c r="AI144" i="32"/>
  <c r="AI145" i="32"/>
  <c r="AI146" i="32"/>
  <c r="AI147" i="32"/>
  <c r="AI148" i="32"/>
  <c r="AI149" i="32"/>
  <c r="AI150" i="32"/>
  <c r="AI151" i="32"/>
  <c r="AI152" i="32"/>
  <c r="AI153" i="32"/>
  <c r="AI154" i="32"/>
  <c r="AI155" i="32"/>
  <c r="AI156" i="32"/>
  <c r="AI157" i="32"/>
  <c r="AI158" i="32"/>
  <c r="AI159" i="32"/>
  <c r="AI160" i="32"/>
  <c r="AI161" i="32"/>
  <c r="AI162" i="32"/>
  <c r="AI163" i="32"/>
  <c r="AI164" i="32"/>
  <c r="AI165" i="32"/>
  <c r="AI166" i="32"/>
  <c r="AI167" i="32"/>
  <c r="AI168" i="32"/>
  <c r="AI169" i="32"/>
  <c r="AI170" i="32"/>
  <c r="AI171" i="32"/>
  <c r="AI172" i="32"/>
  <c r="AI173" i="32"/>
  <c r="AI174" i="32"/>
  <c r="AI175" i="32"/>
  <c r="AI176" i="32"/>
  <c r="AI177" i="32"/>
  <c r="AI178" i="32"/>
  <c r="AI179" i="32"/>
  <c r="AI180" i="32"/>
  <c r="AI181" i="32"/>
  <c r="AI182" i="32"/>
  <c r="AI183" i="32"/>
  <c r="AI184" i="32"/>
  <c r="AI185" i="32"/>
  <c r="AI186" i="32"/>
  <c r="AI187" i="32"/>
  <c r="AI188" i="32"/>
  <c r="AI189" i="32"/>
  <c r="AI4" i="32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H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H4" i="32"/>
  <c r="AG5" i="32"/>
  <c r="AG6" i="32"/>
  <c r="AG7" i="32"/>
  <c r="AG8" i="32"/>
  <c r="AG9" i="32"/>
  <c r="AG10" i="32"/>
  <c r="AG11" i="32"/>
  <c r="AG12" i="32"/>
  <c r="AG13" i="32"/>
  <c r="AG14" i="32"/>
  <c r="AG15" i="32"/>
  <c r="AG16" i="32"/>
  <c r="AG17" i="32"/>
  <c r="AG18" i="32"/>
  <c r="AG19" i="32"/>
  <c r="AG20" i="32"/>
  <c r="AG21" i="32"/>
  <c r="AG22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AG44" i="32"/>
  <c r="AG45" i="32"/>
  <c r="AG46" i="32"/>
  <c r="AG47" i="32"/>
  <c r="AG48" i="32"/>
  <c r="AG49" i="32"/>
  <c r="AG50" i="32"/>
  <c r="AG51" i="32"/>
  <c r="AG52" i="32"/>
  <c r="AG53" i="32"/>
  <c r="AG54" i="32"/>
  <c r="AG55" i="32"/>
  <c r="AG56" i="32"/>
  <c r="AG57" i="32"/>
  <c r="AG58" i="32"/>
  <c r="AG59" i="32"/>
  <c r="AG60" i="32"/>
  <c r="AG61" i="32"/>
  <c r="AG62" i="32"/>
  <c r="AG63" i="32"/>
  <c r="AG64" i="32"/>
  <c r="AG65" i="32"/>
  <c r="AG66" i="32"/>
  <c r="AG67" i="32"/>
  <c r="AG68" i="32"/>
  <c r="AG69" i="32"/>
  <c r="AG70" i="32"/>
  <c r="AG71" i="32"/>
  <c r="AG72" i="32"/>
  <c r="AG73" i="32"/>
  <c r="AG74" i="32"/>
  <c r="AG75" i="32"/>
  <c r="AG76" i="32"/>
  <c r="AG77" i="32"/>
  <c r="AG78" i="32"/>
  <c r="AG79" i="32"/>
  <c r="AG80" i="32"/>
  <c r="AG81" i="32"/>
  <c r="AG82" i="32"/>
  <c r="AG83" i="32"/>
  <c r="AG84" i="32"/>
  <c r="AG85" i="32"/>
  <c r="AG86" i="32"/>
  <c r="AG87" i="32"/>
  <c r="AG88" i="32"/>
  <c r="AG89" i="32"/>
  <c r="AG90" i="32"/>
  <c r="AG91" i="32"/>
  <c r="AG92" i="32"/>
  <c r="AG93" i="32"/>
  <c r="AG94" i="32"/>
  <c r="AG95" i="32"/>
  <c r="AG96" i="32"/>
  <c r="AG97" i="32"/>
  <c r="AG98" i="32"/>
  <c r="AG99" i="32"/>
  <c r="AG100" i="32"/>
  <c r="AG101" i="32"/>
  <c r="AG102" i="32"/>
  <c r="AG103" i="32"/>
  <c r="AG104" i="32"/>
  <c r="AG105" i="32"/>
  <c r="AG106" i="32"/>
  <c r="AG107" i="32"/>
  <c r="AG108" i="32"/>
  <c r="AG109" i="32"/>
  <c r="AG110" i="32"/>
  <c r="AG111" i="32"/>
  <c r="AG112" i="32"/>
  <c r="AG113" i="32"/>
  <c r="AG114" i="32"/>
  <c r="AG115" i="32"/>
  <c r="AG116" i="32"/>
  <c r="AG117" i="32"/>
  <c r="AG118" i="32"/>
  <c r="AG119" i="32"/>
  <c r="AG120" i="32"/>
  <c r="AG121" i="32"/>
  <c r="AG122" i="32"/>
  <c r="AG123" i="32"/>
  <c r="AG124" i="32"/>
  <c r="AG125" i="32"/>
  <c r="AG126" i="32"/>
  <c r="AG127" i="32"/>
  <c r="AG128" i="32"/>
  <c r="AG129" i="32"/>
  <c r="AG130" i="32"/>
  <c r="AG131" i="32"/>
  <c r="AG132" i="32"/>
  <c r="AG133" i="32"/>
  <c r="AG134" i="32"/>
  <c r="AG135" i="32"/>
  <c r="AG136" i="32"/>
  <c r="AG137" i="32"/>
  <c r="AG138" i="32"/>
  <c r="AG139" i="32"/>
  <c r="AG140" i="32"/>
  <c r="AG141" i="32"/>
  <c r="AG142" i="32"/>
  <c r="AG143" i="32"/>
  <c r="AG144" i="32"/>
  <c r="AG145" i="32"/>
  <c r="AG146" i="32"/>
  <c r="AG147" i="32"/>
  <c r="AG148" i="32"/>
  <c r="AG149" i="32"/>
  <c r="AG150" i="32"/>
  <c r="AG151" i="32"/>
  <c r="AG152" i="32"/>
  <c r="AG153" i="32"/>
  <c r="AG154" i="32"/>
  <c r="AG155" i="32"/>
  <c r="AG156" i="32"/>
  <c r="AG157" i="32"/>
  <c r="AG158" i="32"/>
  <c r="AG159" i="32"/>
  <c r="AG160" i="32"/>
  <c r="AG161" i="32"/>
  <c r="AG162" i="32"/>
  <c r="AG163" i="32"/>
  <c r="AG164" i="32"/>
  <c r="AG165" i="32"/>
  <c r="AG166" i="32"/>
  <c r="AG167" i="32"/>
  <c r="AG168" i="32"/>
  <c r="AG169" i="32"/>
  <c r="AG170" i="32"/>
  <c r="AG171" i="32"/>
  <c r="AG172" i="32"/>
  <c r="AG173" i="32"/>
  <c r="AG174" i="32"/>
  <c r="AG175" i="32"/>
  <c r="AG176" i="32"/>
  <c r="AG177" i="32"/>
  <c r="AG178" i="32"/>
  <c r="AG179" i="32"/>
  <c r="AG180" i="32"/>
  <c r="AG181" i="32"/>
  <c r="AG182" i="32"/>
  <c r="AG183" i="32"/>
  <c r="AG184" i="32"/>
  <c r="AG185" i="32"/>
  <c r="AG186" i="32"/>
  <c r="AG187" i="32"/>
  <c r="AG188" i="32"/>
  <c r="AG189" i="32"/>
  <c r="AG4" i="32"/>
  <c r="AF5" i="32"/>
  <c r="AF6" i="32"/>
  <c r="AF7" i="32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23" i="32"/>
  <c r="AF24" i="32"/>
  <c r="AF25" i="32"/>
  <c r="AF26" i="32"/>
  <c r="AF27" i="32"/>
  <c r="AF28" i="32"/>
  <c r="AF29" i="32"/>
  <c r="AF30" i="32"/>
  <c r="AF31" i="32"/>
  <c r="AF32" i="32"/>
  <c r="AF33" i="32"/>
  <c r="AF34" i="32"/>
  <c r="AF35" i="32"/>
  <c r="AF36" i="32"/>
  <c r="AF37" i="32"/>
  <c r="AF38" i="32"/>
  <c r="AF39" i="32"/>
  <c r="AF40" i="32"/>
  <c r="AF41" i="32"/>
  <c r="AF42" i="32"/>
  <c r="AF43" i="32"/>
  <c r="AF44" i="32"/>
  <c r="AF45" i="32"/>
  <c r="AF46" i="32"/>
  <c r="AF47" i="32"/>
  <c r="AF48" i="32"/>
  <c r="AF49" i="32"/>
  <c r="AF50" i="32"/>
  <c r="AF51" i="32"/>
  <c r="AF52" i="32"/>
  <c r="AF53" i="32"/>
  <c r="AF54" i="32"/>
  <c r="AF55" i="32"/>
  <c r="AF56" i="32"/>
  <c r="AF57" i="32"/>
  <c r="AF58" i="32"/>
  <c r="AF59" i="32"/>
  <c r="AF60" i="32"/>
  <c r="AF61" i="32"/>
  <c r="AF62" i="32"/>
  <c r="AF63" i="32"/>
  <c r="AF64" i="32"/>
  <c r="AF65" i="32"/>
  <c r="AF66" i="32"/>
  <c r="AF67" i="32"/>
  <c r="AF68" i="32"/>
  <c r="AF69" i="32"/>
  <c r="AF70" i="32"/>
  <c r="AF71" i="32"/>
  <c r="AF72" i="32"/>
  <c r="AF73" i="32"/>
  <c r="AF74" i="32"/>
  <c r="AF75" i="32"/>
  <c r="AF76" i="32"/>
  <c r="AF77" i="32"/>
  <c r="AF78" i="32"/>
  <c r="AF79" i="32"/>
  <c r="AF80" i="32"/>
  <c r="AF81" i="32"/>
  <c r="AF82" i="32"/>
  <c r="AF83" i="32"/>
  <c r="AF84" i="32"/>
  <c r="AF85" i="32"/>
  <c r="AF86" i="32"/>
  <c r="AF87" i="32"/>
  <c r="AF88" i="32"/>
  <c r="AF89" i="32"/>
  <c r="AF90" i="32"/>
  <c r="AF91" i="32"/>
  <c r="AF92" i="32"/>
  <c r="AF93" i="32"/>
  <c r="AF94" i="32"/>
  <c r="AF95" i="32"/>
  <c r="AF96" i="32"/>
  <c r="AF97" i="32"/>
  <c r="AF98" i="32"/>
  <c r="AF99" i="32"/>
  <c r="AF100" i="32"/>
  <c r="AF101" i="32"/>
  <c r="AF102" i="32"/>
  <c r="AF103" i="32"/>
  <c r="AF104" i="32"/>
  <c r="AF105" i="32"/>
  <c r="AF106" i="32"/>
  <c r="AF107" i="32"/>
  <c r="AF108" i="32"/>
  <c r="AF109" i="32"/>
  <c r="AF110" i="32"/>
  <c r="AF111" i="32"/>
  <c r="AF112" i="32"/>
  <c r="AF113" i="32"/>
  <c r="AF114" i="32"/>
  <c r="AF115" i="32"/>
  <c r="AF116" i="32"/>
  <c r="AF117" i="32"/>
  <c r="AF118" i="32"/>
  <c r="AF119" i="32"/>
  <c r="AF120" i="32"/>
  <c r="AF121" i="32"/>
  <c r="AF122" i="32"/>
  <c r="AF123" i="32"/>
  <c r="AF124" i="32"/>
  <c r="AF125" i="32"/>
  <c r="AF126" i="32"/>
  <c r="AF127" i="32"/>
  <c r="AF128" i="32"/>
  <c r="AF129" i="32"/>
  <c r="AF130" i="32"/>
  <c r="AF131" i="32"/>
  <c r="AF132" i="32"/>
  <c r="AF133" i="32"/>
  <c r="AF134" i="32"/>
  <c r="AF135" i="32"/>
  <c r="AF136" i="32"/>
  <c r="AF137" i="32"/>
  <c r="AF138" i="32"/>
  <c r="AF139" i="32"/>
  <c r="AF140" i="32"/>
  <c r="AF141" i="32"/>
  <c r="AF142" i="32"/>
  <c r="AF143" i="32"/>
  <c r="AF144" i="32"/>
  <c r="AF145" i="32"/>
  <c r="AF146" i="32"/>
  <c r="AF147" i="32"/>
  <c r="AF148" i="32"/>
  <c r="AF149" i="32"/>
  <c r="AF150" i="32"/>
  <c r="AF151" i="32"/>
  <c r="AF152" i="32"/>
  <c r="AF153" i="32"/>
  <c r="AF154" i="32"/>
  <c r="AF155" i="32"/>
  <c r="AF156" i="32"/>
  <c r="AF157" i="32"/>
  <c r="AF158" i="32"/>
  <c r="AF159" i="32"/>
  <c r="AF160" i="32"/>
  <c r="AF161" i="32"/>
  <c r="AF162" i="32"/>
  <c r="AF163" i="32"/>
  <c r="AF164" i="32"/>
  <c r="AF165" i="32"/>
  <c r="AF166" i="32"/>
  <c r="AF167" i="32"/>
  <c r="AF168" i="32"/>
  <c r="AF169" i="32"/>
  <c r="AF170" i="32"/>
  <c r="AF171" i="32"/>
  <c r="AF172" i="32"/>
  <c r="AF173" i="32"/>
  <c r="AF174" i="32"/>
  <c r="AF175" i="32"/>
  <c r="AF176" i="32"/>
  <c r="AF177" i="32"/>
  <c r="AF178" i="32"/>
  <c r="AF179" i="32"/>
  <c r="AF180" i="32"/>
  <c r="AF181" i="32"/>
  <c r="AF182" i="32"/>
  <c r="AF183" i="32"/>
  <c r="AF184" i="32"/>
  <c r="AF185" i="32"/>
  <c r="AF186" i="32"/>
  <c r="AF187" i="32"/>
  <c r="AF188" i="32"/>
  <c r="AF189" i="32"/>
  <c r="AF4" i="32"/>
  <c r="AE5" i="32"/>
  <c r="AE6" i="32"/>
  <c r="AE7" i="32"/>
  <c r="AE8" i="32"/>
  <c r="AE9" i="32"/>
  <c r="AE10" i="32"/>
  <c r="AE11" i="32"/>
  <c r="AE12" i="32"/>
  <c r="AE13" i="32"/>
  <c r="AE14" i="32"/>
  <c r="AE15" i="32"/>
  <c r="AE16" i="32"/>
  <c r="AE17" i="32"/>
  <c r="AE18" i="32"/>
  <c r="AE19" i="32"/>
  <c r="AE20" i="32"/>
  <c r="AE21" i="32"/>
  <c r="AE22" i="32"/>
  <c r="AE23" i="32"/>
  <c r="AE24" i="32"/>
  <c r="AE25" i="32"/>
  <c r="AE26" i="32"/>
  <c r="AE27" i="32"/>
  <c r="AE28" i="32"/>
  <c r="AE29" i="32"/>
  <c r="AE30" i="32"/>
  <c r="AE31" i="32"/>
  <c r="AE32" i="32"/>
  <c r="AE33" i="32"/>
  <c r="AE34" i="32"/>
  <c r="AE35" i="32"/>
  <c r="AE36" i="32"/>
  <c r="AE37" i="32"/>
  <c r="AE38" i="32"/>
  <c r="AE39" i="32"/>
  <c r="AE40" i="32"/>
  <c r="AE41" i="32"/>
  <c r="AE42" i="32"/>
  <c r="AE43" i="32"/>
  <c r="AE44" i="32"/>
  <c r="AE45" i="32"/>
  <c r="AE46" i="32"/>
  <c r="AE47" i="32"/>
  <c r="AE48" i="32"/>
  <c r="AE49" i="32"/>
  <c r="AE50" i="32"/>
  <c r="AE51" i="32"/>
  <c r="AE52" i="32"/>
  <c r="AE53" i="32"/>
  <c r="AE54" i="32"/>
  <c r="AE55" i="32"/>
  <c r="AE56" i="32"/>
  <c r="AE57" i="32"/>
  <c r="AE58" i="32"/>
  <c r="AE59" i="32"/>
  <c r="AE60" i="32"/>
  <c r="AE61" i="32"/>
  <c r="AE62" i="32"/>
  <c r="AE63" i="32"/>
  <c r="AE64" i="32"/>
  <c r="AE65" i="32"/>
  <c r="AE66" i="32"/>
  <c r="AE67" i="32"/>
  <c r="AE68" i="32"/>
  <c r="AE69" i="32"/>
  <c r="AE70" i="32"/>
  <c r="AE71" i="32"/>
  <c r="AE72" i="32"/>
  <c r="AE73" i="32"/>
  <c r="AE74" i="32"/>
  <c r="AE75" i="32"/>
  <c r="AE76" i="32"/>
  <c r="AE77" i="32"/>
  <c r="AE78" i="32"/>
  <c r="AE79" i="32"/>
  <c r="AE80" i="32"/>
  <c r="AE81" i="32"/>
  <c r="AE82" i="32"/>
  <c r="AE83" i="32"/>
  <c r="AE84" i="32"/>
  <c r="AE85" i="32"/>
  <c r="AE86" i="32"/>
  <c r="AE87" i="32"/>
  <c r="AE88" i="32"/>
  <c r="AE89" i="32"/>
  <c r="AE90" i="32"/>
  <c r="AE91" i="32"/>
  <c r="AE92" i="32"/>
  <c r="AE93" i="32"/>
  <c r="AE94" i="32"/>
  <c r="AE95" i="32"/>
  <c r="AE96" i="32"/>
  <c r="AE97" i="32"/>
  <c r="AE98" i="32"/>
  <c r="AE99" i="32"/>
  <c r="AE100" i="32"/>
  <c r="AE101" i="32"/>
  <c r="AE102" i="32"/>
  <c r="AE103" i="32"/>
  <c r="AE104" i="32"/>
  <c r="AE105" i="32"/>
  <c r="AE106" i="32"/>
  <c r="AE107" i="32"/>
  <c r="AE108" i="32"/>
  <c r="AE109" i="32"/>
  <c r="AE110" i="32"/>
  <c r="AE111" i="32"/>
  <c r="AE112" i="32"/>
  <c r="AE113" i="32"/>
  <c r="AE114" i="32"/>
  <c r="AE115" i="32"/>
  <c r="AE116" i="32"/>
  <c r="AE117" i="32"/>
  <c r="AE118" i="32"/>
  <c r="AE119" i="32"/>
  <c r="AE120" i="32"/>
  <c r="AE121" i="32"/>
  <c r="AE122" i="32"/>
  <c r="AE123" i="32"/>
  <c r="AE124" i="32"/>
  <c r="AE125" i="32"/>
  <c r="AE126" i="32"/>
  <c r="AE127" i="32"/>
  <c r="AE128" i="32"/>
  <c r="AE129" i="32"/>
  <c r="AE130" i="32"/>
  <c r="AE131" i="32"/>
  <c r="AE132" i="32"/>
  <c r="AE133" i="32"/>
  <c r="AE134" i="32"/>
  <c r="AE135" i="32"/>
  <c r="AE136" i="32"/>
  <c r="AE137" i="32"/>
  <c r="AE138" i="32"/>
  <c r="AE139" i="32"/>
  <c r="AE140" i="32"/>
  <c r="AE141" i="32"/>
  <c r="AE142" i="32"/>
  <c r="AE143" i="32"/>
  <c r="AE144" i="32"/>
  <c r="AE145" i="32"/>
  <c r="AE146" i="32"/>
  <c r="AE147" i="32"/>
  <c r="AE148" i="32"/>
  <c r="AE149" i="32"/>
  <c r="AE150" i="32"/>
  <c r="AE151" i="32"/>
  <c r="AE152" i="32"/>
  <c r="AE153" i="32"/>
  <c r="AE154" i="32"/>
  <c r="AE155" i="32"/>
  <c r="AE156" i="32"/>
  <c r="AE157" i="32"/>
  <c r="AE158" i="32"/>
  <c r="AE159" i="32"/>
  <c r="AE160" i="32"/>
  <c r="AE161" i="32"/>
  <c r="AE162" i="32"/>
  <c r="AE163" i="32"/>
  <c r="AE164" i="32"/>
  <c r="AE165" i="32"/>
  <c r="AE166" i="32"/>
  <c r="AE167" i="32"/>
  <c r="AE168" i="32"/>
  <c r="AE169" i="32"/>
  <c r="AE170" i="32"/>
  <c r="AE171" i="32"/>
  <c r="AE172" i="32"/>
  <c r="AE173" i="32"/>
  <c r="AE174" i="32"/>
  <c r="AE175" i="32"/>
  <c r="AE176" i="32"/>
  <c r="AE177" i="32"/>
  <c r="AE178" i="32"/>
  <c r="AE179" i="32"/>
  <c r="AE180" i="32"/>
  <c r="AE181" i="32"/>
  <c r="AE182" i="32"/>
  <c r="AE183" i="32"/>
  <c r="AE184" i="32"/>
  <c r="AE185" i="32"/>
  <c r="AE186" i="32"/>
  <c r="AE187" i="32"/>
  <c r="AE188" i="32"/>
  <c r="AE189" i="32"/>
  <c r="AE4" i="32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140" i="30"/>
  <c r="AO141" i="30"/>
  <c r="AO142" i="30"/>
  <c r="AO143" i="30"/>
  <c r="AO144" i="30"/>
  <c r="AO145" i="30"/>
  <c r="AO146" i="30"/>
  <c r="AO147" i="30"/>
  <c r="AO148" i="30"/>
  <c r="AO149" i="30"/>
  <c r="AO150" i="30"/>
  <c r="AO151" i="30"/>
  <c r="AO152" i="30"/>
  <c r="AO153" i="30"/>
  <c r="AO154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140" i="30"/>
  <c r="AN141" i="30"/>
  <c r="AN142" i="30"/>
  <c r="AN143" i="30"/>
  <c r="AN144" i="30"/>
  <c r="AN145" i="30"/>
  <c r="AN146" i="30"/>
  <c r="AN147" i="30"/>
  <c r="AN148" i="30"/>
  <c r="AN149" i="30"/>
  <c r="AN150" i="30"/>
  <c r="AN151" i="30"/>
  <c r="AN152" i="30"/>
  <c r="AN153" i="30"/>
  <c r="AN154" i="30"/>
  <c r="AN4" i="30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140" i="30"/>
  <c r="AL141" i="30"/>
  <c r="AL142" i="30"/>
  <c r="AL143" i="30"/>
  <c r="AL144" i="30"/>
  <c r="AL145" i="30"/>
  <c r="AL146" i="30"/>
  <c r="AL147" i="30"/>
  <c r="AL148" i="30"/>
  <c r="AL149" i="30"/>
  <c r="AL150" i="30"/>
  <c r="AL151" i="30"/>
  <c r="AL152" i="30"/>
  <c r="AL153" i="30"/>
  <c r="AL154" i="30"/>
  <c r="AL4" i="30"/>
  <c r="AK5" i="30"/>
  <c r="AK6" i="30"/>
  <c r="AK7" i="30"/>
  <c r="AK8" i="30"/>
  <c r="AK9" i="30"/>
  <c r="AK10" i="30"/>
  <c r="AK11" i="30"/>
  <c r="AK12" i="30"/>
  <c r="AK13" i="30"/>
  <c r="AK14" i="30"/>
  <c r="AK15" i="30"/>
  <c r="AK16" i="30"/>
  <c r="AK17" i="30"/>
  <c r="AK18" i="30"/>
  <c r="AK19" i="30"/>
  <c r="AK20" i="30"/>
  <c r="AK21" i="30"/>
  <c r="AK22" i="30"/>
  <c r="AK23" i="30"/>
  <c r="AK24" i="30"/>
  <c r="AK25" i="30"/>
  <c r="AK26" i="30"/>
  <c r="AK27" i="30"/>
  <c r="AK28" i="30"/>
  <c r="AK29" i="30"/>
  <c r="AK30" i="30"/>
  <c r="AK31" i="30"/>
  <c r="AK32" i="30"/>
  <c r="AK33" i="30"/>
  <c r="AK34" i="30"/>
  <c r="AK35" i="30"/>
  <c r="AK36" i="30"/>
  <c r="AK37" i="30"/>
  <c r="AK38" i="30"/>
  <c r="AK39" i="30"/>
  <c r="AK40" i="30"/>
  <c r="AK41" i="30"/>
  <c r="AK42" i="30"/>
  <c r="AK43" i="30"/>
  <c r="AK44" i="30"/>
  <c r="AK45" i="30"/>
  <c r="AK46" i="30"/>
  <c r="AK47" i="30"/>
  <c r="AK48" i="30"/>
  <c r="AK49" i="30"/>
  <c r="AK50" i="30"/>
  <c r="AK51" i="30"/>
  <c r="AK52" i="30"/>
  <c r="AK53" i="30"/>
  <c r="AK54" i="30"/>
  <c r="AK55" i="30"/>
  <c r="AK56" i="30"/>
  <c r="AK57" i="30"/>
  <c r="AK58" i="30"/>
  <c r="AK59" i="30"/>
  <c r="AK60" i="30"/>
  <c r="AK61" i="30"/>
  <c r="AK62" i="30"/>
  <c r="AK63" i="30"/>
  <c r="AK64" i="30"/>
  <c r="AK65" i="30"/>
  <c r="AK66" i="30"/>
  <c r="AK67" i="30"/>
  <c r="AK68" i="30"/>
  <c r="AK69" i="30"/>
  <c r="AK70" i="30"/>
  <c r="AK71" i="30"/>
  <c r="AK72" i="30"/>
  <c r="AK73" i="30"/>
  <c r="AK74" i="30"/>
  <c r="AK75" i="30"/>
  <c r="AK76" i="30"/>
  <c r="AK77" i="30"/>
  <c r="AK78" i="30"/>
  <c r="AK79" i="30"/>
  <c r="AK80" i="30"/>
  <c r="AK81" i="30"/>
  <c r="AK82" i="30"/>
  <c r="AK83" i="30"/>
  <c r="AK84" i="30"/>
  <c r="AK85" i="30"/>
  <c r="AK86" i="30"/>
  <c r="AK87" i="30"/>
  <c r="AK88" i="30"/>
  <c r="AK89" i="30"/>
  <c r="AK90" i="30"/>
  <c r="AK91" i="30"/>
  <c r="AK92" i="30"/>
  <c r="AK93" i="30"/>
  <c r="AK94" i="30"/>
  <c r="AK95" i="30"/>
  <c r="AK96" i="30"/>
  <c r="AK97" i="30"/>
  <c r="AK98" i="30"/>
  <c r="AK99" i="30"/>
  <c r="AK100" i="30"/>
  <c r="AK101" i="30"/>
  <c r="AK102" i="30"/>
  <c r="AK103" i="30"/>
  <c r="AK104" i="30"/>
  <c r="AK105" i="30"/>
  <c r="AK106" i="30"/>
  <c r="AK107" i="30"/>
  <c r="AK108" i="30"/>
  <c r="AK109" i="30"/>
  <c r="AK110" i="30"/>
  <c r="AK111" i="30"/>
  <c r="AK112" i="30"/>
  <c r="AK113" i="30"/>
  <c r="AK114" i="30"/>
  <c r="AK115" i="30"/>
  <c r="AK116" i="30"/>
  <c r="AK117" i="30"/>
  <c r="AK118" i="30"/>
  <c r="AK119" i="30"/>
  <c r="AK120" i="30"/>
  <c r="AK121" i="30"/>
  <c r="AK122" i="30"/>
  <c r="AK123" i="30"/>
  <c r="AK124" i="30"/>
  <c r="AK125" i="30"/>
  <c r="AK126" i="30"/>
  <c r="AK127" i="30"/>
  <c r="AK128" i="30"/>
  <c r="AK129" i="30"/>
  <c r="AK130" i="30"/>
  <c r="AK131" i="30"/>
  <c r="AK132" i="30"/>
  <c r="AK133" i="30"/>
  <c r="AK134" i="30"/>
  <c r="AK135" i="30"/>
  <c r="AK136" i="30"/>
  <c r="AK137" i="30"/>
  <c r="AK138" i="30"/>
  <c r="AK139" i="30"/>
  <c r="AK140" i="30"/>
  <c r="AK141" i="30"/>
  <c r="AK142" i="30"/>
  <c r="AK143" i="30"/>
  <c r="AK144" i="30"/>
  <c r="AK145" i="30"/>
  <c r="AK146" i="30"/>
  <c r="AK147" i="30"/>
  <c r="AK148" i="30"/>
  <c r="AK149" i="30"/>
  <c r="AK150" i="30"/>
  <c r="AK151" i="30"/>
  <c r="AK152" i="30"/>
  <c r="AK153" i="30"/>
  <c r="AK154" i="30"/>
  <c r="AK4" i="30"/>
  <c r="AG4" i="19" l="1"/>
  <c r="O179" i="61" l="1"/>
  <c r="AI3" i="19" l="1"/>
  <c r="AF3" i="19"/>
  <c r="AH3" i="19"/>
  <c r="J62" i="61"/>
  <c r="AJ59" i="19" l="1"/>
  <c r="AG59" i="19"/>
  <c r="K65" i="61" s="1"/>
  <c r="J77" i="6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6" i="83" l="1"/>
  <c r="D7" i="83"/>
  <c r="D8" i="83"/>
  <c r="D9" i="83"/>
  <c r="D10" i="83"/>
  <c r="D11" i="83"/>
  <c r="D5" i="83"/>
  <c r="AG10" i="34" l="1"/>
  <c r="AG18" i="34"/>
  <c r="AG26" i="34"/>
  <c r="AG34" i="34"/>
  <c r="AG42" i="34"/>
  <c r="AG50" i="34"/>
  <c r="AG58" i="34"/>
  <c r="AG66" i="34"/>
  <c r="AG74" i="34"/>
  <c r="AG82" i="34"/>
  <c r="AG4" i="34"/>
  <c r="AF5" i="15"/>
  <c r="AF7" i="15"/>
  <c r="AF9" i="15"/>
  <c r="AF10" i="15"/>
  <c r="AF11" i="15"/>
  <c r="AF12" i="15"/>
  <c r="AF13" i="15"/>
  <c r="AF15" i="15"/>
  <c r="AF17" i="15"/>
  <c r="AF18" i="15"/>
  <c r="AF19" i="15"/>
  <c r="AF20" i="15"/>
  <c r="AF21" i="15"/>
  <c r="AF23" i="15"/>
  <c r="AF25" i="15"/>
  <c r="AF26" i="15"/>
  <c r="AF27" i="15"/>
  <c r="AF28" i="15"/>
  <c r="AF29" i="15"/>
  <c r="AF31" i="15"/>
  <c r="AF33" i="15"/>
  <c r="AF34" i="15"/>
  <c r="AF35" i="15"/>
  <c r="AF36" i="15"/>
  <c r="AF37" i="15"/>
  <c r="AF39" i="15"/>
  <c r="AF41" i="15"/>
  <c r="AF42" i="15"/>
  <c r="AF43" i="15"/>
  <c r="AF44" i="15"/>
  <c r="AF45" i="15"/>
  <c r="AF47" i="15"/>
  <c r="AF49" i="15"/>
  <c r="AF50" i="15"/>
  <c r="AF51" i="15"/>
  <c r="AF52" i="15"/>
  <c r="AF53" i="15"/>
  <c r="AF55" i="15"/>
  <c r="AF57" i="15"/>
  <c r="AF58" i="15"/>
  <c r="AF59" i="15"/>
  <c r="AF60" i="15"/>
  <c r="AF61" i="15"/>
  <c r="AF63" i="15"/>
  <c r="AF65" i="15"/>
  <c r="AF66" i="15"/>
  <c r="AF67" i="15"/>
  <c r="AF68" i="15"/>
  <c r="AF69" i="15"/>
  <c r="AF71" i="15"/>
  <c r="AF73" i="15"/>
  <c r="AF74" i="15"/>
  <c r="AF75" i="15"/>
  <c r="AF76" i="15"/>
  <c r="AF77" i="15"/>
  <c r="AF79" i="15"/>
  <c r="AF81" i="15"/>
  <c r="AF82" i="15"/>
  <c r="AF83" i="15"/>
  <c r="AF84" i="15"/>
  <c r="AF85" i="15"/>
  <c r="AG79" i="34" l="1"/>
  <c r="AG71" i="34"/>
  <c r="AG63" i="34"/>
  <c r="AG55" i="34"/>
  <c r="AG47" i="34"/>
  <c r="AG39" i="34"/>
  <c r="AG31" i="34"/>
  <c r="AG23" i="34"/>
  <c r="AG15" i="34"/>
  <c r="AG7" i="34"/>
  <c r="AG84" i="34"/>
  <c r="AG76" i="34"/>
  <c r="AG68" i="34"/>
  <c r="AG60" i="34"/>
  <c r="AG52" i="34"/>
  <c r="AG44" i="34"/>
  <c r="AG36" i="34"/>
  <c r="AG28" i="34"/>
  <c r="AG20" i="34"/>
  <c r="AG12" i="34"/>
  <c r="AG83" i="34"/>
  <c r="AG75" i="34"/>
  <c r="AG67" i="34"/>
  <c r="AG59" i="34"/>
  <c r="AG51" i="34"/>
  <c r="AG43" i="34"/>
  <c r="AG35" i="34"/>
  <c r="AG27" i="34"/>
  <c r="AG19" i="34"/>
  <c r="AG11" i="34"/>
  <c r="AG86" i="34"/>
  <c r="AG70" i="34"/>
  <c r="AG54" i="34"/>
  <c r="AG38" i="34"/>
  <c r="AG22" i="34"/>
  <c r="AG14" i="34"/>
  <c r="AG85" i="34"/>
  <c r="AG77" i="34"/>
  <c r="AG69" i="34"/>
  <c r="AG61" i="34"/>
  <c r="AG53" i="34"/>
  <c r="AG45" i="34"/>
  <c r="AG37" i="34"/>
  <c r="AG29" i="34"/>
  <c r="AG21" i="34"/>
  <c r="AG13" i="34"/>
  <c r="AG5" i="34"/>
  <c r="AG78" i="34"/>
  <c r="AG62" i="34"/>
  <c r="AG46" i="34"/>
  <c r="AG30" i="34"/>
  <c r="AG6" i="34"/>
  <c r="AG81" i="34"/>
  <c r="AG73" i="34"/>
  <c r="AG65" i="34"/>
  <c r="AG57" i="34"/>
  <c r="AG49" i="34"/>
  <c r="AG41" i="34"/>
  <c r="AG33" i="34"/>
  <c r="AG25" i="34"/>
  <c r="AG17" i="34"/>
  <c r="AG9" i="34"/>
  <c r="AG80" i="34"/>
  <c r="AG72" i="34"/>
  <c r="AG64" i="34"/>
  <c r="AG56" i="34"/>
  <c r="AG48" i="34"/>
  <c r="AG40" i="34"/>
  <c r="AG32" i="34"/>
  <c r="AG24" i="34"/>
  <c r="AG16" i="34"/>
  <c r="AG8" i="34"/>
  <c r="AF80" i="15"/>
  <c r="AF72" i="15"/>
  <c r="AF64" i="15"/>
  <c r="AF56" i="15"/>
  <c r="AF48" i="15"/>
  <c r="AF40" i="15"/>
  <c r="AF32" i="15"/>
  <c r="AF24" i="15"/>
  <c r="AF16" i="15"/>
  <c r="AF8" i="15"/>
  <c r="AF86" i="15"/>
  <c r="AF78" i="15"/>
  <c r="AF70" i="15"/>
  <c r="AF62" i="15"/>
  <c r="AF54" i="15"/>
  <c r="AF46" i="15"/>
  <c r="AF38" i="15"/>
  <c r="AF30" i="15"/>
  <c r="AF22" i="15"/>
  <c r="AF14" i="15"/>
  <c r="AF6" i="15"/>
  <c r="AF3" i="32"/>
  <c r="J852" i="61"/>
  <c r="AF4" i="15" l="1"/>
  <c r="AF3" i="15" s="1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AG5" i="19"/>
  <c r="AE3" i="19"/>
  <c r="J851" i="61" l="1"/>
  <c r="AD3" i="15" l="1"/>
  <c r="AN3" i="30"/>
  <c r="O433" i="61"/>
  <c r="H419" i="61"/>
  <c r="H416" i="61"/>
  <c r="H236" i="61"/>
  <c r="H426" i="61"/>
  <c r="J243" i="61"/>
  <c r="P236" i="61"/>
  <c r="P419" i="61"/>
  <c r="J418" i="61"/>
  <c r="J419" i="61" s="1"/>
  <c r="AM6" i="30" l="1"/>
  <c r="AM8" i="30"/>
  <c r="AM9" i="30"/>
  <c r="AM12" i="30"/>
  <c r="AM14" i="30"/>
  <c r="AM16" i="30"/>
  <c r="AM20" i="30"/>
  <c r="AM22" i="30"/>
  <c r="AM24" i="30"/>
  <c r="AM25" i="30"/>
  <c r="AM28" i="30"/>
  <c r="AM30" i="30"/>
  <c r="AM32" i="30"/>
  <c r="AM36" i="30"/>
  <c r="AM38" i="30"/>
  <c r="AM40" i="30"/>
  <c r="AM41" i="30"/>
  <c r="AM44" i="30"/>
  <c r="AM46" i="30"/>
  <c r="AM48" i="30"/>
  <c r="AM52" i="30"/>
  <c r="AM54" i="30"/>
  <c r="AM56" i="30"/>
  <c r="AM57" i="30"/>
  <c r="AM60" i="30"/>
  <c r="AM62" i="30"/>
  <c r="AM64" i="30"/>
  <c r="AM68" i="30"/>
  <c r="AM70" i="30"/>
  <c r="AM72" i="30"/>
  <c r="AM73" i="30"/>
  <c r="AM76" i="30"/>
  <c r="AM78" i="30"/>
  <c r="AM80" i="30"/>
  <c r="AM84" i="30"/>
  <c r="AM86" i="30"/>
  <c r="AM88" i="30"/>
  <c r="AM89" i="30"/>
  <c r="AM92" i="30"/>
  <c r="AM94" i="30"/>
  <c r="AM96" i="30"/>
  <c r="AM100" i="30"/>
  <c r="AM102" i="30"/>
  <c r="AM104" i="30"/>
  <c r="AM105" i="30"/>
  <c r="AM108" i="30"/>
  <c r="AM110" i="30"/>
  <c r="AM112" i="30"/>
  <c r="AM116" i="30"/>
  <c r="AM118" i="30"/>
  <c r="AM120" i="30"/>
  <c r="AM121" i="30"/>
  <c r="AM124" i="30"/>
  <c r="AM126" i="30"/>
  <c r="AM128" i="30"/>
  <c r="AM132" i="30"/>
  <c r="AM134" i="30"/>
  <c r="AM136" i="30"/>
  <c r="AM137" i="30"/>
  <c r="AM140" i="30"/>
  <c r="AM142" i="30"/>
  <c r="AM144" i="30"/>
  <c r="AM148" i="30"/>
  <c r="AM150" i="30"/>
  <c r="AM152" i="30"/>
  <c r="AM153" i="30"/>
  <c r="AM4" i="39"/>
  <c r="M418" i="61"/>
  <c r="M419" i="61" s="1"/>
  <c r="L418" i="61"/>
  <c r="AJ11" i="16"/>
  <c r="AJ19" i="16"/>
  <c r="AJ27" i="16"/>
  <c r="AJ35" i="16"/>
  <c r="AJ43" i="16"/>
  <c r="AJ51" i="16"/>
  <c r="AJ59" i="16"/>
  <c r="AJ67" i="16"/>
  <c r="AJ75" i="16"/>
  <c r="AJ83" i="16"/>
  <c r="AJ87" i="16"/>
  <c r="AJ91" i="16"/>
  <c r="AJ99" i="16"/>
  <c r="AJ107" i="16"/>
  <c r="AJ115" i="16"/>
  <c r="AJ123" i="16"/>
  <c r="AJ131" i="16"/>
  <c r="AJ139" i="16"/>
  <c r="AJ147" i="16"/>
  <c r="AJ155" i="16"/>
  <c r="AJ163" i="16"/>
  <c r="AJ171" i="16"/>
  <c r="AJ179" i="16"/>
  <c r="AJ187" i="16"/>
  <c r="AJ195" i="16"/>
  <c r="AJ203" i="16"/>
  <c r="AJ211" i="16"/>
  <c r="AJ219" i="16"/>
  <c r="AJ103" i="16" l="1"/>
  <c r="AJ218" i="16"/>
  <c r="AJ210" i="16"/>
  <c r="AJ194" i="16"/>
  <c r="AJ178" i="16"/>
  <c r="AJ154" i="16"/>
  <c r="AJ138" i="16"/>
  <c r="AJ122" i="16"/>
  <c r="AJ106" i="16"/>
  <c r="AJ90" i="16"/>
  <c r="AJ74" i="16"/>
  <c r="AJ58" i="16"/>
  <c r="AJ42" i="16"/>
  <c r="AJ26" i="16"/>
  <c r="AJ10" i="16"/>
  <c r="AJ202" i="16"/>
  <c r="AJ186" i="16"/>
  <c r="AJ170" i="16"/>
  <c r="AJ162" i="16"/>
  <c r="AJ146" i="16"/>
  <c r="AJ130" i="16"/>
  <c r="AJ114" i="16"/>
  <c r="AJ98" i="16"/>
  <c r="AJ82" i="16"/>
  <c r="AJ66" i="16"/>
  <c r="K418" i="61" s="1"/>
  <c r="K419" i="61" s="1"/>
  <c r="AJ50" i="16"/>
  <c r="AJ34" i="16"/>
  <c r="AJ18" i="16"/>
  <c r="AJ167" i="16"/>
  <c r="AJ151" i="16"/>
  <c r="AJ23" i="16"/>
  <c r="AM145" i="30"/>
  <c r="AM129" i="30"/>
  <c r="AM113" i="30"/>
  <c r="AM97" i="30"/>
  <c r="AM81" i="30"/>
  <c r="AM65" i="30"/>
  <c r="AM49" i="30"/>
  <c r="AM33" i="30"/>
  <c r="AM17" i="30"/>
  <c r="AM149" i="30"/>
  <c r="AM141" i="30"/>
  <c r="AM133" i="30"/>
  <c r="AM125" i="30"/>
  <c r="AM117" i="30"/>
  <c r="AM109" i="30"/>
  <c r="AM101" i="30"/>
  <c r="AM93" i="30"/>
  <c r="AM85" i="30"/>
  <c r="AM77" i="30"/>
  <c r="AM69" i="30"/>
  <c r="AM61" i="30"/>
  <c r="AM53" i="30"/>
  <c r="AM45" i="30"/>
  <c r="AM37" i="30"/>
  <c r="AM29" i="30"/>
  <c r="AM21" i="30"/>
  <c r="AM13" i="30"/>
  <c r="AM5" i="30"/>
  <c r="AM139" i="30"/>
  <c r="AM115" i="30"/>
  <c r="AM83" i="30"/>
  <c r="AM59" i="30"/>
  <c r="AM35" i="30"/>
  <c r="AM11" i="30"/>
  <c r="AM154" i="30"/>
  <c r="AM146" i="30"/>
  <c r="AM138" i="30"/>
  <c r="AM130" i="30"/>
  <c r="AM122" i="30"/>
  <c r="AM114" i="30"/>
  <c r="AM106" i="30"/>
  <c r="AM98" i="30"/>
  <c r="AM90" i="30"/>
  <c r="AM82" i="30"/>
  <c r="AM74" i="30"/>
  <c r="AM66" i="30"/>
  <c r="AM58" i="30"/>
  <c r="AM50" i="30"/>
  <c r="AM42" i="30"/>
  <c r="AM34" i="30"/>
  <c r="AM26" i="30"/>
  <c r="AM18" i="30"/>
  <c r="AM10" i="30"/>
  <c r="AM147" i="30"/>
  <c r="AM131" i="30"/>
  <c r="AM107" i="30"/>
  <c r="AM91" i="30"/>
  <c r="AM67" i="30"/>
  <c r="AM43" i="30"/>
  <c r="AM27" i="30"/>
  <c r="AM151" i="30"/>
  <c r="AM143" i="30"/>
  <c r="AM135" i="30"/>
  <c r="AM127" i="30"/>
  <c r="AM119" i="30"/>
  <c r="AM111" i="30"/>
  <c r="AM103" i="30"/>
  <c r="AM95" i="30"/>
  <c r="AM87" i="30"/>
  <c r="AM79" i="30"/>
  <c r="AM71" i="30"/>
  <c r="AM63" i="30"/>
  <c r="AM55" i="30"/>
  <c r="AM47" i="30"/>
  <c r="AM39" i="30"/>
  <c r="AM31" i="30"/>
  <c r="AM23" i="30"/>
  <c r="AM15" i="30"/>
  <c r="AM7" i="30"/>
  <c r="AM4" i="30"/>
  <c r="AM123" i="30"/>
  <c r="AM99" i="30"/>
  <c r="AM75" i="30"/>
  <c r="AM51" i="30"/>
  <c r="AM19" i="30"/>
  <c r="AJ214" i="16"/>
  <c r="AJ134" i="16"/>
  <c r="AJ70" i="16"/>
  <c r="AJ198" i="16"/>
  <c r="AJ118" i="16"/>
  <c r="AJ182" i="16"/>
  <c r="AJ54" i="16"/>
  <c r="AJ6" i="16"/>
  <c r="AJ215" i="16"/>
  <c r="AJ39" i="16"/>
  <c r="AJ166" i="16"/>
  <c r="AJ150" i="16"/>
  <c r="AJ102" i="16"/>
  <c r="AJ86" i="16"/>
  <c r="AJ38" i="16"/>
  <c r="AJ22" i="16"/>
  <c r="AJ209" i="16"/>
  <c r="AJ185" i="16"/>
  <c r="AJ169" i="16"/>
  <c r="AJ153" i="16"/>
  <c r="AJ137" i="16"/>
  <c r="AJ129" i="16"/>
  <c r="AJ121" i="16"/>
  <c r="AJ113" i="16"/>
  <c r="AJ97" i="16"/>
  <c r="AJ89" i="16"/>
  <c r="AJ73" i="16"/>
  <c r="AJ57" i="16"/>
  <c r="AJ41" i="16"/>
  <c r="AJ25" i="16"/>
  <c r="AJ9" i="16"/>
  <c r="AJ216" i="16"/>
  <c r="AJ208" i="16"/>
  <c r="AJ200" i="16"/>
  <c r="AJ192" i="16"/>
  <c r="AJ184" i="16"/>
  <c r="AJ176" i="16"/>
  <c r="AJ168" i="16"/>
  <c r="AJ160" i="16"/>
  <c r="AJ152" i="16"/>
  <c r="AJ144" i="16"/>
  <c r="AJ136" i="16"/>
  <c r="AJ128" i="16"/>
  <c r="AJ120" i="16"/>
  <c r="AJ112" i="16"/>
  <c r="AJ104" i="16"/>
  <c r="AJ96" i="16"/>
  <c r="AJ88" i="16"/>
  <c r="AJ80" i="16"/>
  <c r="AJ72" i="16"/>
  <c r="AJ64" i="16"/>
  <c r="AJ56" i="16"/>
  <c r="AJ48" i="16"/>
  <c r="AJ40" i="16"/>
  <c r="AJ32" i="16"/>
  <c r="AJ24" i="16"/>
  <c r="AJ16" i="16"/>
  <c r="AJ8" i="16"/>
  <c r="AJ217" i="16"/>
  <c r="AJ201" i="16"/>
  <c r="AJ193" i="16"/>
  <c r="AJ177" i="16"/>
  <c r="AJ161" i="16"/>
  <c r="AJ145" i="16"/>
  <c r="AJ105" i="16"/>
  <c r="AJ81" i="16"/>
  <c r="AJ65" i="16"/>
  <c r="AJ49" i="16"/>
  <c r="AJ33" i="16"/>
  <c r="AJ17" i="16"/>
  <c r="AJ199" i="16"/>
  <c r="AJ183" i="16"/>
  <c r="AJ135" i="16"/>
  <c r="AJ119" i="16"/>
  <c r="AJ71" i="16"/>
  <c r="AJ55" i="16"/>
  <c r="AJ7" i="16"/>
  <c r="AK3" i="39"/>
  <c r="R418" i="61"/>
  <c r="L419" i="61"/>
  <c r="Q418" i="61"/>
  <c r="AJ222" i="16"/>
  <c r="AJ206" i="16"/>
  <c r="AJ158" i="16"/>
  <c r="AJ142" i="16"/>
  <c r="AJ126" i="16"/>
  <c r="AJ110" i="16"/>
  <c r="AJ62" i="16"/>
  <c r="AJ46" i="16"/>
  <c r="AJ30" i="16"/>
  <c r="AJ14" i="16"/>
  <c r="AJ221" i="16"/>
  <c r="AJ213" i="16"/>
  <c r="AJ205" i="16"/>
  <c r="AJ197" i="16"/>
  <c r="AJ189" i="16"/>
  <c r="AJ181" i="16"/>
  <c r="AJ173" i="16"/>
  <c r="AJ165" i="16"/>
  <c r="AJ157" i="16"/>
  <c r="AJ149" i="16"/>
  <c r="AJ141" i="16"/>
  <c r="AJ133" i="16"/>
  <c r="AJ125" i="16"/>
  <c r="AJ117" i="16"/>
  <c r="AJ109" i="16"/>
  <c r="AJ101" i="16"/>
  <c r="AJ93" i="16"/>
  <c r="AJ85" i="16"/>
  <c r="AJ77" i="16"/>
  <c r="AJ69" i="16"/>
  <c r="AJ61" i="16"/>
  <c r="AJ53" i="16"/>
  <c r="AJ45" i="16"/>
  <c r="AJ37" i="16"/>
  <c r="AJ29" i="16"/>
  <c r="AJ21" i="16"/>
  <c r="AJ13" i="16"/>
  <c r="AJ5" i="16"/>
  <c r="AJ190" i="16"/>
  <c r="AJ174" i="16"/>
  <c r="AJ94" i="16"/>
  <c r="AJ78" i="16"/>
  <c r="AJ220" i="16"/>
  <c r="AJ212" i="16"/>
  <c r="AJ204" i="16"/>
  <c r="AJ196" i="16"/>
  <c r="AJ188" i="16"/>
  <c r="AJ180" i="16"/>
  <c r="AJ172" i="16"/>
  <c r="AJ164" i="16"/>
  <c r="AJ156" i="16"/>
  <c r="AJ148" i="16"/>
  <c r="AJ140" i="16"/>
  <c r="AJ132" i="16"/>
  <c r="AJ124" i="16"/>
  <c r="AJ116" i="16"/>
  <c r="AJ108" i="16"/>
  <c r="AJ100" i="16"/>
  <c r="AJ92" i="16"/>
  <c r="AJ84" i="16"/>
  <c r="AJ76" i="16"/>
  <c r="AJ68" i="16"/>
  <c r="AJ60" i="16"/>
  <c r="AJ52" i="16"/>
  <c r="AJ44" i="16"/>
  <c r="AJ36" i="16"/>
  <c r="AJ28" i="16"/>
  <c r="AJ20" i="16"/>
  <c r="AJ12" i="16"/>
  <c r="AJ207" i="16"/>
  <c r="AJ191" i="16"/>
  <c r="AJ175" i="16"/>
  <c r="AJ159" i="16"/>
  <c r="AJ143" i="16"/>
  <c r="AJ127" i="16"/>
  <c r="AJ111" i="16"/>
  <c r="AJ95" i="16"/>
  <c r="AJ79" i="16"/>
  <c r="AJ63" i="16"/>
  <c r="AJ47" i="16"/>
  <c r="AJ31" i="16"/>
  <c r="AJ15" i="16"/>
  <c r="AK3" i="30"/>
  <c r="AE3" i="34"/>
  <c r="AE3" i="15"/>
  <c r="J679" i="61"/>
  <c r="J680" i="61"/>
  <c r="J681" i="61"/>
  <c r="J682" i="61"/>
  <c r="J678" i="61"/>
  <c r="J671" i="61"/>
  <c r="J672" i="61"/>
  <c r="J673" i="61"/>
  <c r="J674" i="61"/>
  <c r="J675" i="61"/>
  <c r="J670" i="61"/>
  <c r="J662" i="61"/>
  <c r="J663" i="61"/>
  <c r="J664" i="61"/>
  <c r="J665" i="61"/>
  <c r="J666" i="61"/>
  <c r="J667" i="61"/>
  <c r="J661" i="61"/>
  <c r="J657" i="61"/>
  <c r="J658" i="61"/>
  <c r="J656" i="61"/>
  <c r="J650" i="61"/>
  <c r="J651" i="61"/>
  <c r="J652" i="61"/>
  <c r="J653" i="61"/>
  <c r="J649" i="61"/>
  <c r="J642" i="61"/>
  <c r="J643" i="61"/>
  <c r="J644" i="61"/>
  <c r="J645" i="61"/>
  <c r="J646" i="61"/>
  <c r="J641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38" i="61"/>
  <c r="J624" i="61"/>
  <c r="J613" i="61"/>
  <c r="J614" i="61"/>
  <c r="J615" i="61"/>
  <c r="J616" i="61"/>
  <c r="J617" i="61"/>
  <c r="J618" i="61"/>
  <c r="J619" i="61"/>
  <c r="J620" i="61"/>
  <c r="J621" i="61"/>
  <c r="J612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609" i="61"/>
  <c r="J593" i="61"/>
  <c r="J610" i="61" l="1"/>
  <c r="N27" i="11"/>
  <c r="G36" i="11"/>
  <c r="H36" i="11" s="1"/>
  <c r="F36" i="11"/>
  <c r="H24" i="11"/>
  <c r="F20" i="11"/>
  <c r="B18" i="11"/>
  <c r="J15" i="11"/>
  <c r="D14" i="11"/>
  <c r="L12" i="11"/>
  <c r="AH3" i="16" l="1"/>
  <c r="AI3" i="34"/>
  <c r="AG23" i="19"/>
  <c r="AG30" i="19"/>
  <c r="AG31" i="19"/>
  <c r="AG38" i="19"/>
  <c r="AG39" i="19"/>
  <c r="AG46" i="19"/>
  <c r="AG47" i="19"/>
  <c r="AG54" i="19"/>
  <c r="AG55" i="19"/>
  <c r="K61" i="61" s="1"/>
  <c r="AG63" i="19"/>
  <c r="K71" i="61" s="1"/>
  <c r="AG64" i="19"/>
  <c r="K72" i="61" s="1"/>
  <c r="AG71" i="19"/>
  <c r="AG25" i="19"/>
  <c r="AG33" i="19"/>
  <c r="AG41" i="19"/>
  <c r="AG49" i="19"/>
  <c r="AG57" i="19"/>
  <c r="AG66" i="19"/>
  <c r="K76" i="61" s="1"/>
  <c r="AG45" i="19" l="1"/>
  <c r="AG37" i="19"/>
  <c r="AG29" i="19"/>
  <c r="AG48" i="19"/>
  <c r="AG69" i="19"/>
  <c r="K79" i="61" s="1"/>
  <c r="AG61" i="19"/>
  <c r="K69" i="61" s="1"/>
  <c r="AG52" i="19"/>
  <c r="AG44" i="19"/>
  <c r="AG36" i="19"/>
  <c r="AG28" i="19"/>
  <c r="AG65" i="19"/>
  <c r="K73" i="61" s="1"/>
  <c r="AG56" i="19"/>
  <c r="K62" i="61" s="1"/>
  <c r="AG40" i="19"/>
  <c r="AG32" i="19"/>
  <c r="AG24" i="19"/>
  <c r="AG68" i="19"/>
  <c r="K78" i="61" s="1"/>
  <c r="AG60" i="19"/>
  <c r="K68" i="61" s="1"/>
  <c r="AG51" i="19"/>
  <c r="AG43" i="19"/>
  <c r="AG35" i="19"/>
  <c r="AG27" i="19"/>
  <c r="AG70" i="19"/>
  <c r="K80" i="61" s="1"/>
  <c r="AG62" i="19"/>
  <c r="K70" i="61" s="1"/>
  <c r="AG53" i="19"/>
  <c r="AG67" i="19"/>
  <c r="K77" i="61" s="1"/>
  <c r="AG58" i="19"/>
  <c r="AG50" i="19"/>
  <c r="AG42" i="19"/>
  <c r="AG34" i="19"/>
  <c r="AG26" i="19"/>
  <c r="F12" i="83"/>
  <c r="G12" i="83" s="1"/>
  <c r="C12" i="83"/>
  <c r="G11" i="83"/>
  <c r="D20" i="83" s="1"/>
  <c r="E11" i="83"/>
  <c r="C20" i="83" s="1"/>
  <c r="G10" i="83"/>
  <c r="D19" i="83" s="1"/>
  <c r="E10" i="83"/>
  <c r="C19" i="83" s="1"/>
  <c r="G9" i="83"/>
  <c r="D18" i="83" s="1"/>
  <c r="E9" i="83"/>
  <c r="C18" i="83" s="1"/>
  <c r="G8" i="83"/>
  <c r="D17" i="83" s="1"/>
  <c r="E8" i="83"/>
  <c r="C17" i="83" s="1"/>
  <c r="G7" i="83"/>
  <c r="D16" i="83" s="1"/>
  <c r="E7" i="83"/>
  <c r="C16" i="83" s="1"/>
  <c r="G6" i="83"/>
  <c r="D15" i="83" s="1"/>
  <c r="G5" i="83"/>
  <c r="D14" i="83" s="1"/>
  <c r="E5" i="83"/>
  <c r="C14" i="83" s="1"/>
  <c r="D21" i="83" l="1"/>
  <c r="D12" i="83"/>
  <c r="E12" i="83" s="1"/>
  <c r="E6" i="83"/>
  <c r="C15" i="83" s="1"/>
  <c r="C21" i="83" l="1"/>
  <c r="J1063" i="61" l="1"/>
  <c r="J1064" i="61"/>
  <c r="J1065" i="61"/>
  <c r="J1056" i="61"/>
  <c r="J1057" i="61"/>
  <c r="J1058" i="61"/>
  <c r="J1059" i="61"/>
  <c r="J1043" i="61"/>
  <c r="J1044" i="61"/>
  <c r="J1045" i="61"/>
  <c r="J1046" i="61"/>
  <c r="J1047" i="61"/>
  <c r="J1048" i="61"/>
  <c r="J1049" i="61"/>
  <c r="J1050" i="61"/>
  <c r="J1051" i="61"/>
  <c r="J1052" i="61"/>
  <c r="J1032" i="61"/>
  <c r="J1033" i="61"/>
  <c r="J1034" i="61"/>
  <c r="J1035" i="61"/>
  <c r="J1036" i="61"/>
  <c r="J1037" i="61"/>
  <c r="J1038" i="61"/>
  <c r="J1039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1028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1008" i="61"/>
  <c r="J979" i="61"/>
  <c r="J980" i="61"/>
  <c r="J981" i="61"/>
  <c r="J982" i="61"/>
  <c r="J983" i="61"/>
  <c r="J984" i="61"/>
  <c r="J985" i="61"/>
  <c r="J986" i="61"/>
  <c r="J987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75" i="61"/>
  <c r="J951" i="61"/>
  <c r="J952" i="61"/>
  <c r="J953" i="61"/>
  <c r="J954" i="61"/>
  <c r="J955" i="61"/>
  <c r="J956" i="61"/>
  <c r="J957" i="61"/>
  <c r="J958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47" i="61"/>
  <c r="J921" i="61"/>
  <c r="J922" i="61"/>
  <c r="J923" i="61"/>
  <c r="J924" i="61"/>
  <c r="J925" i="61"/>
  <c r="J926" i="61"/>
  <c r="J927" i="61"/>
  <c r="J928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917" i="61"/>
  <c r="J882" i="61"/>
  <c r="J883" i="61"/>
  <c r="J884" i="61"/>
  <c r="J885" i="61"/>
  <c r="J886" i="61"/>
  <c r="J887" i="61"/>
  <c r="J888" i="61"/>
  <c r="J873" i="61"/>
  <c r="J874" i="61"/>
  <c r="J875" i="61"/>
  <c r="J876" i="61"/>
  <c r="J877" i="61"/>
  <c r="J878" i="61"/>
  <c r="J865" i="61"/>
  <c r="J866" i="61"/>
  <c r="J867" i="61"/>
  <c r="J868" i="61"/>
  <c r="J869" i="61"/>
  <c r="J858" i="61"/>
  <c r="J859" i="61"/>
  <c r="J860" i="61"/>
  <c r="J861" i="61"/>
  <c r="J853" i="61"/>
  <c r="J854" i="61"/>
  <c r="J846" i="61"/>
  <c r="J847" i="61"/>
  <c r="J848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42" i="61"/>
  <c r="J811" i="61"/>
  <c r="J812" i="61"/>
  <c r="J813" i="61"/>
  <c r="J814" i="61"/>
  <c r="J815" i="61"/>
  <c r="J816" i="61"/>
  <c r="J817" i="61"/>
  <c r="J818" i="61"/>
  <c r="J819" i="61"/>
  <c r="J820" i="61"/>
  <c r="J799" i="61"/>
  <c r="J800" i="61"/>
  <c r="J801" i="61"/>
  <c r="J802" i="61"/>
  <c r="J803" i="61"/>
  <c r="J804" i="61"/>
  <c r="J805" i="61"/>
  <c r="J806" i="61"/>
  <c r="J807" i="61"/>
  <c r="J791" i="61"/>
  <c r="J792" i="61"/>
  <c r="J793" i="61"/>
  <c r="J794" i="61"/>
  <c r="J795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87" i="61"/>
  <c r="J765" i="61"/>
  <c r="J766" i="61"/>
  <c r="J767" i="61"/>
  <c r="J754" i="61"/>
  <c r="J755" i="61"/>
  <c r="J756" i="61"/>
  <c r="J757" i="61"/>
  <c r="J758" i="61"/>
  <c r="J759" i="61"/>
  <c r="J760" i="61"/>
  <c r="J761" i="61"/>
  <c r="J745" i="61"/>
  <c r="J746" i="61"/>
  <c r="J747" i="61"/>
  <c r="J748" i="61"/>
  <c r="J749" i="61"/>
  <c r="J750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41" i="61"/>
  <c r="J722" i="61"/>
  <c r="J723" i="61"/>
  <c r="J724" i="61"/>
  <c r="J725" i="61"/>
  <c r="J714" i="61"/>
  <c r="J715" i="61"/>
  <c r="J716" i="61"/>
  <c r="J717" i="61"/>
  <c r="J718" i="61"/>
  <c r="J688" i="61"/>
  <c r="J689" i="61"/>
  <c r="J690" i="61"/>
  <c r="J691" i="61"/>
  <c r="J692" i="61"/>
  <c r="J693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710" i="61"/>
  <c r="J585" i="61"/>
  <c r="J586" i="61"/>
  <c r="J587" i="61"/>
  <c r="J588" i="61"/>
  <c r="J575" i="61"/>
  <c r="J576" i="61"/>
  <c r="J577" i="61"/>
  <c r="J578" i="61"/>
  <c r="J579" i="61"/>
  <c r="J580" i="61"/>
  <c r="J581" i="61"/>
  <c r="J567" i="61"/>
  <c r="J568" i="61"/>
  <c r="J569" i="61"/>
  <c r="J570" i="61"/>
  <c r="J571" i="61"/>
  <c r="J560" i="61"/>
  <c r="J561" i="61"/>
  <c r="J562" i="61"/>
  <c r="J563" i="61"/>
  <c r="J553" i="61"/>
  <c r="J554" i="61"/>
  <c r="J555" i="61"/>
  <c r="J556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49" i="61"/>
  <c r="J523" i="61"/>
  <c r="J524" i="61"/>
  <c r="J525" i="61"/>
  <c r="J526" i="61"/>
  <c r="J527" i="61"/>
  <c r="J528" i="61"/>
  <c r="J529" i="61"/>
  <c r="J530" i="61"/>
  <c r="J515" i="61"/>
  <c r="J516" i="61"/>
  <c r="J517" i="61"/>
  <c r="J518" i="61"/>
  <c r="J519" i="61"/>
  <c r="J508" i="61"/>
  <c r="J509" i="61"/>
  <c r="J510" i="61"/>
  <c r="J511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481" i="61"/>
  <c r="J482" i="61"/>
  <c r="J483" i="61"/>
  <c r="J484" i="61"/>
  <c r="J485" i="61"/>
  <c r="J486" i="61"/>
  <c r="J487" i="61"/>
  <c r="J488" i="61"/>
  <c r="J489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58" i="61"/>
  <c r="J459" i="61"/>
  <c r="J460" i="61"/>
  <c r="J461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54" i="61"/>
  <c r="J429" i="61"/>
  <c r="J430" i="61"/>
  <c r="J431" i="61"/>
  <c r="J413" i="61" l="1"/>
  <c r="J414" i="61"/>
  <c r="J415" i="61"/>
  <c r="J402" i="61"/>
  <c r="J403" i="61"/>
  <c r="J404" i="61"/>
  <c r="J405" i="61"/>
  <c r="J406" i="61"/>
  <c r="J407" i="61"/>
  <c r="J408" i="61"/>
  <c r="J409" i="61"/>
  <c r="J396" i="61"/>
  <c r="J397" i="61"/>
  <c r="J398" i="61"/>
  <c r="J389" i="61"/>
  <c r="J390" i="61"/>
  <c r="J391" i="61"/>
  <c r="J392" i="61"/>
  <c r="J377" i="61"/>
  <c r="J378" i="61"/>
  <c r="J379" i="61"/>
  <c r="J380" i="61"/>
  <c r="J381" i="61"/>
  <c r="J382" i="61"/>
  <c r="J383" i="61"/>
  <c r="J384" i="61"/>
  <c r="J385" i="61"/>
  <c r="J374" i="61"/>
  <c r="J375" i="61"/>
  <c r="J376" i="61"/>
  <c r="J363" i="61"/>
  <c r="J364" i="61"/>
  <c r="J365" i="61"/>
  <c r="J366" i="61"/>
  <c r="J367" i="61"/>
  <c r="J368" i="61"/>
  <c r="J369" i="61"/>
  <c r="J370" i="61"/>
  <c r="J341" i="61"/>
  <c r="J342" i="61"/>
  <c r="J343" i="61"/>
  <c r="J344" i="61"/>
  <c r="J345" i="61"/>
  <c r="J346" i="61"/>
  <c r="J347" i="61"/>
  <c r="J348" i="61"/>
  <c r="J349" i="61"/>
  <c r="J350" i="61"/>
  <c r="J351" i="61"/>
  <c r="J352" i="61"/>
  <c r="J353" i="61"/>
  <c r="J354" i="61"/>
  <c r="J355" i="61"/>
  <c r="J356" i="61"/>
  <c r="J357" i="61"/>
  <c r="J358" i="61"/>
  <c r="J359" i="61"/>
  <c r="J324" i="61"/>
  <c r="J325" i="61"/>
  <c r="J326" i="61"/>
  <c r="J327" i="61"/>
  <c r="J328" i="61"/>
  <c r="J329" i="61"/>
  <c r="J330" i="61"/>
  <c r="J331" i="61"/>
  <c r="J332" i="61"/>
  <c r="J333" i="61"/>
  <c r="J334" i="61"/>
  <c r="J335" i="61"/>
  <c r="J336" i="61"/>
  <c r="J337" i="61"/>
  <c r="J312" i="61"/>
  <c r="J313" i="61"/>
  <c r="J314" i="61"/>
  <c r="J315" i="61"/>
  <c r="J316" i="61"/>
  <c r="J317" i="61"/>
  <c r="J318" i="61"/>
  <c r="J319" i="61"/>
  <c r="J320" i="61"/>
  <c r="J298" i="61"/>
  <c r="J299" i="61"/>
  <c r="J300" i="61"/>
  <c r="J301" i="61"/>
  <c r="J302" i="61"/>
  <c r="J303" i="61"/>
  <c r="J304" i="61"/>
  <c r="J305" i="61"/>
  <c r="J306" i="61"/>
  <c r="J307" i="61"/>
  <c r="J308" i="61"/>
  <c r="J292" i="61"/>
  <c r="J293" i="61"/>
  <c r="J294" i="61"/>
  <c r="J284" i="61"/>
  <c r="J285" i="61"/>
  <c r="J286" i="61"/>
  <c r="J287" i="61"/>
  <c r="J288" i="61"/>
  <c r="J268" i="61"/>
  <c r="J269" i="61"/>
  <c r="J270" i="61"/>
  <c r="J271" i="61"/>
  <c r="J272" i="61"/>
  <c r="J273" i="61"/>
  <c r="J274" i="61"/>
  <c r="J275" i="61"/>
  <c r="J276" i="61"/>
  <c r="J277" i="61"/>
  <c r="J278" i="61"/>
  <c r="J279" i="61"/>
  <c r="J280" i="61"/>
  <c r="J257" i="61"/>
  <c r="J258" i="61"/>
  <c r="J259" i="61"/>
  <c r="J260" i="61"/>
  <c r="J261" i="61"/>
  <c r="J262" i="61"/>
  <c r="J263" i="61"/>
  <c r="J264" i="61"/>
  <c r="J239" i="61"/>
  <c r="J240" i="61"/>
  <c r="J241" i="61"/>
  <c r="J242" i="61"/>
  <c r="J244" i="61"/>
  <c r="J245" i="61"/>
  <c r="J246" i="61"/>
  <c r="J247" i="61"/>
  <c r="J248" i="61"/>
  <c r="J249" i="61"/>
  <c r="J250" i="61"/>
  <c r="J251" i="61"/>
  <c r="J252" i="61"/>
  <c r="J253" i="61"/>
  <c r="J226" i="61"/>
  <c r="J227" i="61"/>
  <c r="J228" i="61"/>
  <c r="J229" i="61"/>
  <c r="J230" i="61"/>
  <c r="J231" i="61"/>
  <c r="J232" i="61"/>
  <c r="J233" i="61"/>
  <c r="J234" i="61"/>
  <c r="J235" i="61"/>
  <c r="J213" i="61"/>
  <c r="J214" i="61"/>
  <c r="J215" i="61"/>
  <c r="J216" i="61"/>
  <c r="J217" i="61"/>
  <c r="J218" i="61"/>
  <c r="J219" i="61"/>
  <c r="J220" i="61"/>
  <c r="J221" i="61"/>
  <c r="J222" i="61"/>
  <c r="J188" i="61"/>
  <c r="J189" i="61"/>
  <c r="J190" i="61"/>
  <c r="J191" i="61"/>
  <c r="J192" i="61"/>
  <c r="J193" i="61"/>
  <c r="J194" i="61"/>
  <c r="J195" i="61"/>
  <c r="J196" i="61"/>
  <c r="J197" i="61"/>
  <c r="J198" i="61"/>
  <c r="J199" i="61"/>
  <c r="J200" i="61"/>
  <c r="J201" i="61"/>
  <c r="J202" i="61"/>
  <c r="J203" i="61"/>
  <c r="J204" i="61"/>
  <c r="J205" i="61"/>
  <c r="J206" i="61"/>
  <c r="J207" i="61"/>
  <c r="J208" i="61"/>
  <c r="J209" i="61"/>
  <c r="J183" i="61"/>
  <c r="J184" i="61"/>
  <c r="J185" i="61"/>
  <c r="J186" i="61"/>
  <c r="J187" i="61"/>
  <c r="J172" i="6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4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0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3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AG9" i="19"/>
  <c r="AG10" i="19"/>
  <c r="AG17" i="19"/>
  <c r="K13" i="61" s="1"/>
  <c r="AG18" i="19"/>
  <c r="K14" i="61" s="1"/>
  <c r="K23" i="61"/>
  <c r="K24" i="61"/>
  <c r="K31" i="61"/>
  <c r="K32" i="61"/>
  <c r="K41" i="61"/>
  <c r="K42" i="61"/>
  <c r="K51" i="61"/>
  <c r="K63" i="61"/>
  <c r="K64" i="61"/>
  <c r="AG8" i="19"/>
  <c r="AG16" i="19"/>
  <c r="K12" i="61" s="1"/>
  <c r="K30" i="61"/>
  <c r="K40" i="61"/>
  <c r="K50" i="61"/>
  <c r="AG6" i="19"/>
  <c r="AG7" i="19"/>
  <c r="AG11" i="19"/>
  <c r="K7" i="61" s="1"/>
  <c r="AG12" i="19"/>
  <c r="K8" i="61" s="1"/>
  <c r="AG13" i="19"/>
  <c r="K9" i="61" s="1"/>
  <c r="AG14" i="19"/>
  <c r="K10" i="61" s="1"/>
  <c r="AG15" i="19"/>
  <c r="K11" i="61" s="1"/>
  <c r="AG19" i="19"/>
  <c r="K15" i="61" s="1"/>
  <c r="AG20" i="19"/>
  <c r="K16" i="61" s="1"/>
  <c r="AG21" i="19"/>
  <c r="K17" i="61" s="1"/>
  <c r="AG22" i="19"/>
  <c r="K18" i="61" s="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AJ29" i="19" l="1"/>
  <c r="AJ5" i="19"/>
  <c r="AJ63" i="19"/>
  <c r="AJ54" i="19"/>
  <c r="AJ22" i="19"/>
  <c r="AJ6" i="19"/>
  <c r="AJ66" i="19"/>
  <c r="AJ57" i="19"/>
  <c r="AJ49" i="19"/>
  <c r="AJ41" i="19"/>
  <c r="AJ33" i="19"/>
  <c r="AJ25" i="19"/>
  <c r="AJ17" i="19"/>
  <c r="AJ9" i="19"/>
  <c r="AJ32" i="19"/>
  <c r="AJ24" i="19"/>
  <c r="AJ8" i="19"/>
  <c r="AJ69" i="19"/>
  <c r="AJ61" i="19"/>
  <c r="AJ36" i="19"/>
  <c r="AJ20" i="19"/>
  <c r="AJ12" i="19"/>
  <c r="AJ64" i="19"/>
  <c r="AJ47" i="19"/>
  <c r="AJ7" i="19"/>
  <c r="AJ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J56" i="19"/>
  <c r="AJ55" i="19"/>
  <c r="AJ48" i="19"/>
  <c r="AJ16" i="19"/>
  <c r="AJ23" i="19"/>
  <c r="AJ15" i="19"/>
  <c r="L31" i="61"/>
  <c r="L41" i="61"/>
  <c r="L30" i="61"/>
  <c r="AJ68" i="19"/>
  <c r="AJ60" i="19"/>
  <c r="AJ51" i="19"/>
  <c r="AJ43" i="19"/>
  <c r="AJ19" i="19"/>
  <c r="AJ11" i="19"/>
  <c r="AJ39" i="19"/>
  <c r="L27" i="61"/>
  <c r="AJ40" i="19"/>
  <c r="AJ67" i="19"/>
  <c r="AJ58" i="19"/>
  <c r="AJ50" i="19"/>
  <c r="AJ42" i="19"/>
  <c r="AJ34" i="19"/>
  <c r="AJ26" i="19"/>
  <c r="AJ18" i="19"/>
  <c r="AJ10" i="19"/>
  <c r="AJ65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7" i="61"/>
  <c r="AJ71" i="19"/>
  <c r="AJ46" i="19"/>
  <c r="AJ38" i="19"/>
  <c r="AJ30" i="19"/>
  <c r="AJ14" i="19"/>
  <c r="L14" i="61"/>
  <c r="AJ70" i="19"/>
  <c r="AJ62" i="19"/>
  <c r="AJ53" i="19"/>
  <c r="AJ45" i="19"/>
  <c r="AJ37" i="19"/>
  <c r="AJ21" i="19"/>
  <c r="AJ13" i="19"/>
  <c r="L13" i="61"/>
  <c r="M18" i="61"/>
  <c r="L64" i="61"/>
  <c r="L8" i="61"/>
  <c r="L15" i="61"/>
  <c r="AJ52" i="19"/>
  <c r="AJ44" i="19"/>
  <c r="AJ28" i="19"/>
  <c r="L51" i="61"/>
  <c r="L63" i="61"/>
  <c r="AJ27" i="19"/>
  <c r="AJ35" i="19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17" i="61"/>
  <c r="M921" i="61"/>
  <c r="M922" i="61"/>
  <c r="M923" i="61"/>
  <c r="M924" i="61"/>
  <c r="M925" i="61"/>
  <c r="M926" i="61"/>
  <c r="M927" i="61"/>
  <c r="M928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47" i="61"/>
  <c r="M951" i="61"/>
  <c r="M952" i="61"/>
  <c r="M953" i="61"/>
  <c r="M954" i="61"/>
  <c r="M955" i="61"/>
  <c r="M956" i="61"/>
  <c r="M957" i="61"/>
  <c r="M958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5" i="61"/>
  <c r="M979" i="61"/>
  <c r="M980" i="61"/>
  <c r="M981" i="61"/>
  <c r="M982" i="61"/>
  <c r="M983" i="61"/>
  <c r="M984" i="61"/>
  <c r="M985" i="61"/>
  <c r="M986" i="61"/>
  <c r="M987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08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28" i="61"/>
  <c r="M1032" i="61"/>
  <c r="M1033" i="61"/>
  <c r="M1034" i="61"/>
  <c r="M1035" i="61"/>
  <c r="M1036" i="61"/>
  <c r="M1037" i="61"/>
  <c r="M1038" i="61"/>
  <c r="M1039" i="61"/>
  <c r="M1043" i="61"/>
  <c r="M1044" i="61"/>
  <c r="M1045" i="61"/>
  <c r="M1046" i="61"/>
  <c r="M1047" i="61"/>
  <c r="M1048" i="61"/>
  <c r="M1049" i="61"/>
  <c r="M1050" i="61"/>
  <c r="M1051" i="61"/>
  <c r="M1052" i="61"/>
  <c r="M1056" i="61"/>
  <c r="M1057" i="61"/>
  <c r="M1058" i="61"/>
  <c r="M1059" i="61"/>
  <c r="M1063" i="61"/>
  <c r="M1064" i="61"/>
  <c r="M1065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17" i="61"/>
  <c r="L921" i="61"/>
  <c r="L922" i="61"/>
  <c r="L923" i="61"/>
  <c r="L924" i="61"/>
  <c r="L925" i="61"/>
  <c r="L926" i="61"/>
  <c r="L927" i="61"/>
  <c r="L928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47" i="61"/>
  <c r="L951" i="61"/>
  <c r="L952" i="61"/>
  <c r="L953" i="61"/>
  <c r="L954" i="61"/>
  <c r="L955" i="61"/>
  <c r="L956" i="61"/>
  <c r="L957" i="61"/>
  <c r="L958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5" i="61"/>
  <c r="L979" i="61"/>
  <c r="L980" i="61"/>
  <c r="L981" i="61"/>
  <c r="L982" i="61"/>
  <c r="L983" i="61"/>
  <c r="L984" i="61"/>
  <c r="L985" i="61"/>
  <c r="L986" i="61"/>
  <c r="L987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L1008" i="61"/>
  <c r="AP108" i="30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28" i="61"/>
  <c r="L1032" i="61"/>
  <c r="L1033" i="61"/>
  <c r="L1034" i="61"/>
  <c r="L1035" i="61"/>
  <c r="L1036" i="61"/>
  <c r="L1037" i="61"/>
  <c r="L1038" i="61"/>
  <c r="L1039" i="61"/>
  <c r="L1043" i="61"/>
  <c r="L1044" i="61"/>
  <c r="L1045" i="61"/>
  <c r="L1046" i="61"/>
  <c r="L1047" i="61"/>
  <c r="L1048" i="61"/>
  <c r="L1049" i="61"/>
  <c r="L1050" i="61"/>
  <c r="L1051" i="61"/>
  <c r="L1052" i="61"/>
  <c r="L1056" i="61"/>
  <c r="L1057" i="61"/>
  <c r="L1058" i="61"/>
  <c r="L1059" i="61"/>
  <c r="L1063" i="61"/>
  <c r="L1064" i="61"/>
  <c r="L1065" i="61"/>
  <c r="K913" i="61"/>
  <c r="K970" i="61"/>
  <c r="K1006" i="61"/>
  <c r="K1024" i="61"/>
  <c r="K1044" i="61"/>
  <c r="K1064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0" i="61"/>
  <c r="M714" i="61"/>
  <c r="M715" i="61"/>
  <c r="M716" i="61"/>
  <c r="M717" i="61"/>
  <c r="M718" i="61"/>
  <c r="M722" i="61"/>
  <c r="M723" i="61"/>
  <c r="M724" i="61"/>
  <c r="M725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1" i="61"/>
  <c r="M745" i="61"/>
  <c r="M746" i="61"/>
  <c r="M747" i="61"/>
  <c r="M748" i="61"/>
  <c r="M749" i="61"/>
  <c r="M750" i="61"/>
  <c r="M754" i="61"/>
  <c r="M755" i="61"/>
  <c r="M756" i="61"/>
  <c r="M757" i="61"/>
  <c r="M758" i="61"/>
  <c r="M759" i="61"/>
  <c r="M760" i="61"/>
  <c r="M761" i="61"/>
  <c r="M765" i="61"/>
  <c r="M766" i="61"/>
  <c r="M767" i="61"/>
  <c r="M771" i="61"/>
  <c r="M772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87" i="61"/>
  <c r="M791" i="61"/>
  <c r="M792" i="61"/>
  <c r="M793" i="61"/>
  <c r="M794" i="61"/>
  <c r="M795" i="61"/>
  <c r="M799" i="61"/>
  <c r="M800" i="61"/>
  <c r="M801" i="61"/>
  <c r="M802" i="61"/>
  <c r="M803" i="61"/>
  <c r="M804" i="61"/>
  <c r="M805" i="61"/>
  <c r="M806" i="61"/>
  <c r="M807" i="61"/>
  <c r="M811" i="61"/>
  <c r="M812" i="61"/>
  <c r="M813" i="61"/>
  <c r="M814" i="61"/>
  <c r="M815" i="61"/>
  <c r="M816" i="61"/>
  <c r="M817" i="61"/>
  <c r="M818" i="61"/>
  <c r="M819" i="61"/>
  <c r="M820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2" i="61"/>
  <c r="M846" i="61"/>
  <c r="M847" i="61"/>
  <c r="M848" i="61"/>
  <c r="M852" i="61"/>
  <c r="M853" i="61"/>
  <c r="M854" i="61"/>
  <c r="M858" i="61"/>
  <c r="M859" i="61"/>
  <c r="M860" i="61"/>
  <c r="M861" i="61"/>
  <c r="M865" i="61"/>
  <c r="M866" i="61"/>
  <c r="M867" i="61"/>
  <c r="M868" i="61"/>
  <c r="M869" i="61"/>
  <c r="M873" i="61"/>
  <c r="M874" i="61"/>
  <c r="M875" i="61"/>
  <c r="M876" i="61"/>
  <c r="M877" i="61"/>
  <c r="M878" i="61"/>
  <c r="M882" i="61"/>
  <c r="M883" i="61"/>
  <c r="M884" i="61"/>
  <c r="M885" i="61"/>
  <c r="M886" i="61"/>
  <c r="M887" i="61"/>
  <c r="M888" i="61"/>
  <c r="AJ7" i="32"/>
  <c r="AJ8" i="32"/>
  <c r="AJ9" i="32"/>
  <c r="AJ10" i="32"/>
  <c r="AJ15" i="32"/>
  <c r="AJ16" i="32"/>
  <c r="AJ17" i="32"/>
  <c r="AJ18" i="32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0" i="61"/>
  <c r="L714" i="61"/>
  <c r="L715" i="61"/>
  <c r="L716" i="61"/>
  <c r="L717" i="61"/>
  <c r="L718" i="61"/>
  <c r="L722" i="61"/>
  <c r="L723" i="61"/>
  <c r="L724" i="61"/>
  <c r="L725" i="61"/>
  <c r="AJ57" i="32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L741" i="61"/>
  <c r="AJ71" i="32"/>
  <c r="L745" i="61"/>
  <c r="L746" i="61"/>
  <c r="L747" i="61"/>
  <c r="L748" i="61"/>
  <c r="L749" i="61"/>
  <c r="L750" i="61"/>
  <c r="L754" i="61"/>
  <c r="L755" i="61"/>
  <c r="L756" i="61"/>
  <c r="L757" i="61"/>
  <c r="L758" i="61"/>
  <c r="L759" i="61"/>
  <c r="L760" i="61"/>
  <c r="L761" i="61"/>
  <c r="AJ87" i="32"/>
  <c r="L765" i="61"/>
  <c r="L766" i="61"/>
  <c r="L767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87" i="61"/>
  <c r="L791" i="61"/>
  <c r="L792" i="61"/>
  <c r="L793" i="61"/>
  <c r="L794" i="61"/>
  <c r="L795" i="61"/>
  <c r="L799" i="61"/>
  <c r="L800" i="61"/>
  <c r="L801" i="61"/>
  <c r="L802" i="61"/>
  <c r="L803" i="61"/>
  <c r="L804" i="61"/>
  <c r="L805" i="61"/>
  <c r="L806" i="61"/>
  <c r="L807" i="61"/>
  <c r="L811" i="61"/>
  <c r="L812" i="61"/>
  <c r="L813" i="61"/>
  <c r="L814" i="61"/>
  <c r="L815" i="61"/>
  <c r="L816" i="61"/>
  <c r="L817" i="61"/>
  <c r="L818" i="61"/>
  <c r="L819" i="61"/>
  <c r="L820" i="61"/>
  <c r="AJ136" i="32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2" i="61"/>
  <c r="L846" i="61"/>
  <c r="L847" i="61"/>
  <c r="L848" i="61"/>
  <c r="AJ160" i="32"/>
  <c r="L852" i="61"/>
  <c r="L853" i="61"/>
  <c r="L854" i="61"/>
  <c r="L858" i="61"/>
  <c r="L859" i="61"/>
  <c r="L860" i="61"/>
  <c r="L861" i="61"/>
  <c r="AJ169" i="32"/>
  <c r="L865" i="61"/>
  <c r="L866" i="61"/>
  <c r="L867" i="61"/>
  <c r="L868" i="61"/>
  <c r="L869" i="61"/>
  <c r="AJ175" i="32"/>
  <c r="L873" i="61"/>
  <c r="L874" i="61"/>
  <c r="L875" i="61"/>
  <c r="L876" i="61"/>
  <c r="L877" i="61"/>
  <c r="L878" i="61"/>
  <c r="L882" i="61"/>
  <c r="L883" i="61"/>
  <c r="L884" i="61"/>
  <c r="L885" i="61"/>
  <c r="L886" i="61"/>
  <c r="L887" i="61"/>
  <c r="L888" i="61"/>
  <c r="K702" i="61"/>
  <c r="K740" i="61"/>
  <c r="K878" i="61"/>
  <c r="K888" i="61"/>
  <c r="K835" i="61"/>
  <c r="K688" i="61"/>
  <c r="K689" i="61"/>
  <c r="K694" i="61"/>
  <c r="K695" i="61"/>
  <c r="K696" i="61"/>
  <c r="K697" i="61"/>
  <c r="K703" i="61"/>
  <c r="K704" i="61"/>
  <c r="K705" i="61"/>
  <c r="K710" i="61"/>
  <c r="K714" i="61"/>
  <c r="K715" i="61"/>
  <c r="K722" i="61"/>
  <c r="K723" i="61"/>
  <c r="K724" i="61"/>
  <c r="K725" i="61"/>
  <c r="K732" i="61"/>
  <c r="K733" i="61"/>
  <c r="K734" i="61"/>
  <c r="K735" i="61"/>
  <c r="K741" i="61"/>
  <c r="K745" i="61"/>
  <c r="K750" i="61"/>
  <c r="K754" i="61"/>
  <c r="K755" i="61"/>
  <c r="K760" i="61"/>
  <c r="K761" i="61"/>
  <c r="K765" i="61"/>
  <c r="K772" i="61"/>
  <c r="K773" i="61"/>
  <c r="K774" i="61"/>
  <c r="K775" i="61"/>
  <c r="K780" i="61"/>
  <c r="K781" i="61"/>
  <c r="K782" i="61"/>
  <c r="K783" i="61"/>
  <c r="K791" i="61"/>
  <c r="K792" i="61"/>
  <c r="K793" i="61"/>
  <c r="K800" i="61"/>
  <c r="K801" i="61"/>
  <c r="K802" i="61"/>
  <c r="K803" i="61"/>
  <c r="K811" i="61"/>
  <c r="K812" i="61"/>
  <c r="K813" i="61"/>
  <c r="K818" i="61"/>
  <c r="K819" i="61"/>
  <c r="K820" i="61"/>
  <c r="K828" i="61"/>
  <c r="K829" i="61"/>
  <c r="K830" i="61"/>
  <c r="K831" i="61"/>
  <c r="K836" i="61"/>
  <c r="K837" i="61"/>
  <c r="K838" i="61"/>
  <c r="K839" i="61"/>
  <c r="K846" i="61"/>
  <c r="K847" i="61"/>
  <c r="K848" i="61"/>
  <c r="K858" i="61"/>
  <c r="K859" i="61"/>
  <c r="K860" i="61"/>
  <c r="K861" i="61"/>
  <c r="K868" i="61"/>
  <c r="K869" i="61"/>
  <c r="K873" i="61"/>
  <c r="K882" i="61"/>
  <c r="K88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09" i="61"/>
  <c r="M613" i="61"/>
  <c r="M614" i="61"/>
  <c r="M615" i="61"/>
  <c r="M616" i="61"/>
  <c r="M617" i="61"/>
  <c r="M618" i="61"/>
  <c r="M619" i="61"/>
  <c r="M620" i="61"/>
  <c r="M621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38" i="61"/>
  <c r="M642" i="61"/>
  <c r="M643" i="61"/>
  <c r="M644" i="61"/>
  <c r="M645" i="61"/>
  <c r="M646" i="61"/>
  <c r="M650" i="61"/>
  <c r="M651" i="61"/>
  <c r="M652" i="61"/>
  <c r="M653" i="61"/>
  <c r="M657" i="61"/>
  <c r="M658" i="61"/>
  <c r="M662" i="61"/>
  <c r="M663" i="61"/>
  <c r="M664" i="61"/>
  <c r="M665" i="61"/>
  <c r="M666" i="61"/>
  <c r="M667" i="61"/>
  <c r="M671" i="61"/>
  <c r="M672" i="61"/>
  <c r="M673" i="61"/>
  <c r="M674" i="61"/>
  <c r="M675" i="61"/>
  <c r="M679" i="61"/>
  <c r="M680" i="61"/>
  <c r="M681" i="61"/>
  <c r="M682" i="61"/>
  <c r="AJ5" i="34"/>
  <c r="AJ7" i="34"/>
  <c r="AJ11" i="34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09" i="61"/>
  <c r="AJ29" i="34"/>
  <c r="L613" i="61"/>
  <c r="L614" i="61"/>
  <c r="L615" i="61"/>
  <c r="L616" i="61"/>
  <c r="L617" i="61"/>
  <c r="L618" i="61"/>
  <c r="L619" i="61"/>
  <c r="L620" i="61"/>
  <c r="L621" i="61"/>
  <c r="AJ39" i="34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L638" i="61"/>
  <c r="AJ54" i="34"/>
  <c r="L642" i="61"/>
  <c r="L643" i="61"/>
  <c r="L644" i="61"/>
  <c r="L645" i="61"/>
  <c r="L646" i="61"/>
  <c r="AJ60" i="34"/>
  <c r="L650" i="61"/>
  <c r="L651" i="61"/>
  <c r="L652" i="61"/>
  <c r="L653" i="61"/>
  <c r="L657" i="61"/>
  <c r="L658" i="61"/>
  <c r="AJ68" i="34"/>
  <c r="L662" i="61"/>
  <c r="L663" i="61"/>
  <c r="L664" i="61"/>
  <c r="L665" i="61"/>
  <c r="L666" i="61"/>
  <c r="L667" i="61"/>
  <c r="AJ75" i="34"/>
  <c r="L671" i="61"/>
  <c r="L672" i="61"/>
  <c r="L673" i="61"/>
  <c r="L674" i="61"/>
  <c r="L675" i="61"/>
  <c r="L679" i="61"/>
  <c r="L680" i="61"/>
  <c r="L682" i="61"/>
  <c r="AJ86" i="34"/>
  <c r="K629" i="61"/>
  <c r="K594" i="61"/>
  <c r="K595" i="61"/>
  <c r="K600" i="61"/>
  <c r="K601" i="61"/>
  <c r="K602" i="61"/>
  <c r="K603" i="61"/>
  <c r="K608" i="61"/>
  <c r="K609" i="61"/>
  <c r="K613" i="61"/>
  <c r="K618" i="61"/>
  <c r="K619" i="61"/>
  <c r="K620" i="61"/>
  <c r="K621" i="61"/>
  <c r="K628" i="61"/>
  <c r="K630" i="61"/>
  <c r="K631" i="61"/>
  <c r="K632" i="61"/>
  <c r="K636" i="61"/>
  <c r="K637" i="61"/>
  <c r="K638" i="61"/>
  <c r="K642" i="61"/>
  <c r="K646" i="61"/>
  <c r="K650" i="61"/>
  <c r="K651" i="61"/>
  <c r="K652" i="61"/>
  <c r="K658" i="61"/>
  <c r="K662" i="61"/>
  <c r="K663" i="61"/>
  <c r="K664" i="61"/>
  <c r="K671" i="61"/>
  <c r="K672" i="61"/>
  <c r="K673" i="61"/>
  <c r="K674" i="61"/>
  <c r="K680" i="61"/>
  <c r="K681" i="61"/>
  <c r="K682" i="61"/>
  <c r="AP49" i="39"/>
  <c r="AP113" i="39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4" i="61"/>
  <c r="M458" i="61"/>
  <c r="M459" i="61"/>
  <c r="M460" i="61"/>
  <c r="M461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8" i="61"/>
  <c r="M509" i="61"/>
  <c r="M510" i="61"/>
  <c r="M511" i="61"/>
  <c r="M515" i="61"/>
  <c r="M516" i="61"/>
  <c r="M517" i="61"/>
  <c r="M518" i="61"/>
  <c r="M519" i="61"/>
  <c r="M523" i="61"/>
  <c r="M524" i="61"/>
  <c r="M525" i="61"/>
  <c r="M526" i="61"/>
  <c r="M527" i="61"/>
  <c r="M528" i="61"/>
  <c r="M529" i="61"/>
  <c r="M530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49" i="61"/>
  <c r="M553" i="61"/>
  <c r="M554" i="61"/>
  <c r="M555" i="61"/>
  <c r="M556" i="61"/>
  <c r="M560" i="61"/>
  <c r="M561" i="61"/>
  <c r="M562" i="61"/>
  <c r="M563" i="61"/>
  <c r="M567" i="61"/>
  <c r="M568" i="61"/>
  <c r="M569" i="61"/>
  <c r="M570" i="61"/>
  <c r="M571" i="61"/>
  <c r="M575" i="61"/>
  <c r="M576" i="61"/>
  <c r="M577" i="61"/>
  <c r="M578" i="61"/>
  <c r="M579" i="61"/>
  <c r="M580" i="61"/>
  <c r="M581" i="61"/>
  <c r="M585" i="61"/>
  <c r="M586" i="61"/>
  <c r="M587" i="61"/>
  <c r="M588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4" i="61"/>
  <c r="L458" i="61"/>
  <c r="L459" i="61"/>
  <c r="L460" i="61"/>
  <c r="L461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P42" i="39"/>
  <c r="L481" i="61"/>
  <c r="L482" i="61"/>
  <c r="L483" i="61"/>
  <c r="L484" i="61"/>
  <c r="L485" i="61"/>
  <c r="L486" i="61"/>
  <c r="L487" i="61"/>
  <c r="L488" i="61"/>
  <c r="L489" i="61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AP65" i="39"/>
  <c r="L508" i="61"/>
  <c r="L509" i="61"/>
  <c r="L510" i="61"/>
  <c r="L511" i="61"/>
  <c r="L515" i="61"/>
  <c r="L516" i="61"/>
  <c r="L517" i="61"/>
  <c r="L518" i="61"/>
  <c r="L519" i="61"/>
  <c r="L523" i="61"/>
  <c r="L524" i="61"/>
  <c r="L525" i="61"/>
  <c r="L526" i="61"/>
  <c r="L527" i="61"/>
  <c r="L528" i="61"/>
  <c r="L529" i="61"/>
  <c r="L530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49" i="61"/>
  <c r="L553" i="61"/>
  <c r="L554" i="61"/>
  <c r="L555" i="61"/>
  <c r="L556" i="61"/>
  <c r="L560" i="61"/>
  <c r="R560" i="61" s="1"/>
  <c r="L561" i="61"/>
  <c r="L562" i="61"/>
  <c r="L563" i="61"/>
  <c r="L567" i="61"/>
  <c r="L568" i="61"/>
  <c r="L569" i="61"/>
  <c r="L570" i="61"/>
  <c r="L571" i="61"/>
  <c r="L575" i="61"/>
  <c r="L576" i="61"/>
  <c r="L577" i="61"/>
  <c r="L578" i="61"/>
  <c r="L579" i="61"/>
  <c r="L580" i="61"/>
  <c r="L581" i="61"/>
  <c r="L585" i="61"/>
  <c r="L586" i="61"/>
  <c r="L587" i="61"/>
  <c r="L588" i="61"/>
  <c r="K448" i="61"/>
  <c r="K495" i="61"/>
  <c r="K496" i="61"/>
  <c r="K553" i="61"/>
  <c r="K575" i="61"/>
  <c r="K440" i="61"/>
  <c r="K468" i="61"/>
  <c r="K504" i="61"/>
  <c r="K516" i="61"/>
  <c r="K544" i="61"/>
  <c r="K586" i="61"/>
  <c r="K438" i="61"/>
  <c r="K439" i="61"/>
  <c r="K443" i="61"/>
  <c r="K444" i="61"/>
  <c r="K446" i="61"/>
  <c r="K447" i="61"/>
  <c r="K451" i="61"/>
  <c r="K452" i="61"/>
  <c r="K454" i="61"/>
  <c r="K461" i="61"/>
  <c r="K466" i="61"/>
  <c r="K471" i="61"/>
  <c r="K472" i="61"/>
  <c r="K474" i="61"/>
  <c r="K475" i="61"/>
  <c r="K481" i="61"/>
  <c r="K482" i="61"/>
  <c r="K484" i="61"/>
  <c r="K485" i="61"/>
  <c r="K489" i="61"/>
  <c r="K494" i="61"/>
  <c r="K499" i="61"/>
  <c r="K500" i="61"/>
  <c r="K502" i="61"/>
  <c r="K503" i="61"/>
  <c r="K509" i="61"/>
  <c r="K510" i="61"/>
  <c r="K515" i="61"/>
  <c r="K519" i="61"/>
  <c r="K524" i="61"/>
  <c r="K525" i="61"/>
  <c r="K526" i="61"/>
  <c r="K529" i="61"/>
  <c r="K530" i="61"/>
  <c r="K534" i="61"/>
  <c r="K535" i="61"/>
  <c r="K539" i="61"/>
  <c r="K540" i="61"/>
  <c r="K542" i="61"/>
  <c r="K547" i="61"/>
  <c r="K548" i="61"/>
  <c r="K560" i="61"/>
  <c r="K562" i="61"/>
  <c r="K563" i="61"/>
  <c r="K569" i="61"/>
  <c r="K570" i="61"/>
  <c r="K576" i="61"/>
  <c r="K579" i="61"/>
  <c r="K580" i="61"/>
  <c r="K585" i="61"/>
  <c r="AN3" i="39"/>
  <c r="M183" i="61"/>
  <c r="M184" i="61"/>
  <c r="M185" i="61"/>
  <c r="M186" i="61"/>
  <c r="M187" i="61"/>
  <c r="M188" i="61"/>
  <c r="M189" i="61"/>
  <c r="M190" i="61"/>
  <c r="M191" i="61"/>
  <c r="M192" i="61"/>
  <c r="M193" i="61"/>
  <c r="M194" i="61"/>
  <c r="M195" i="61"/>
  <c r="M196" i="61"/>
  <c r="M197" i="61"/>
  <c r="M198" i="61"/>
  <c r="M199" i="61"/>
  <c r="M200" i="61"/>
  <c r="M201" i="61"/>
  <c r="M202" i="61"/>
  <c r="M203" i="61"/>
  <c r="M204" i="61"/>
  <c r="M205" i="61"/>
  <c r="M206" i="61"/>
  <c r="M207" i="61"/>
  <c r="M208" i="61"/>
  <c r="M209" i="61"/>
  <c r="M213" i="61"/>
  <c r="M214" i="61"/>
  <c r="M215" i="61"/>
  <c r="M216" i="61"/>
  <c r="M217" i="61"/>
  <c r="M218" i="61"/>
  <c r="M219" i="61"/>
  <c r="M220" i="61"/>
  <c r="M221" i="61"/>
  <c r="M222" i="61"/>
  <c r="M226" i="61"/>
  <c r="M227" i="61"/>
  <c r="M228" i="61"/>
  <c r="M229" i="61"/>
  <c r="M230" i="61"/>
  <c r="M231" i="61"/>
  <c r="M232" i="61"/>
  <c r="M233" i="61"/>
  <c r="M234" i="61"/>
  <c r="M235" i="61"/>
  <c r="M239" i="61"/>
  <c r="M240" i="61"/>
  <c r="M241" i="61"/>
  <c r="M242" i="61"/>
  <c r="M243" i="61"/>
  <c r="M244" i="61"/>
  <c r="M245" i="61"/>
  <c r="M246" i="61"/>
  <c r="M247" i="61"/>
  <c r="M248" i="61"/>
  <c r="M249" i="61"/>
  <c r="M250" i="61"/>
  <c r="M251" i="61"/>
  <c r="M252" i="61"/>
  <c r="M253" i="61"/>
  <c r="M257" i="61"/>
  <c r="M258" i="61"/>
  <c r="M259" i="61"/>
  <c r="M260" i="61"/>
  <c r="M261" i="61"/>
  <c r="M262" i="61"/>
  <c r="M263" i="61"/>
  <c r="M264" i="61"/>
  <c r="M268" i="61"/>
  <c r="M269" i="61"/>
  <c r="M270" i="61"/>
  <c r="M271" i="61"/>
  <c r="M272" i="61"/>
  <c r="M273" i="61"/>
  <c r="M274" i="61"/>
  <c r="M275" i="61"/>
  <c r="M276" i="61"/>
  <c r="M277" i="61"/>
  <c r="M278" i="61"/>
  <c r="M279" i="61"/>
  <c r="M280" i="61"/>
  <c r="M284" i="61"/>
  <c r="M285" i="61"/>
  <c r="M286" i="61"/>
  <c r="M287" i="61"/>
  <c r="M288" i="61"/>
  <c r="M292" i="61"/>
  <c r="M293" i="61"/>
  <c r="M294" i="61"/>
  <c r="M298" i="61"/>
  <c r="M299" i="61"/>
  <c r="M300" i="61"/>
  <c r="M301" i="61"/>
  <c r="M302" i="61"/>
  <c r="M303" i="61"/>
  <c r="M304" i="61"/>
  <c r="M305" i="61"/>
  <c r="M306" i="61"/>
  <c r="M307" i="61"/>
  <c r="M308" i="61"/>
  <c r="M312" i="61"/>
  <c r="M313" i="61"/>
  <c r="M314" i="61"/>
  <c r="M315" i="61"/>
  <c r="M316" i="61"/>
  <c r="M317" i="61"/>
  <c r="M318" i="61"/>
  <c r="M319" i="61"/>
  <c r="M320" i="61"/>
  <c r="M324" i="61"/>
  <c r="M325" i="61"/>
  <c r="M326" i="61"/>
  <c r="M327" i="61"/>
  <c r="M328" i="61"/>
  <c r="M329" i="61"/>
  <c r="M330" i="61"/>
  <c r="M331" i="61"/>
  <c r="M332" i="61"/>
  <c r="M333" i="61"/>
  <c r="M334" i="61"/>
  <c r="M335" i="61"/>
  <c r="M336" i="61"/>
  <c r="M337" i="61"/>
  <c r="M341" i="61"/>
  <c r="M342" i="61"/>
  <c r="M343" i="61"/>
  <c r="M344" i="61"/>
  <c r="M345" i="61"/>
  <c r="M346" i="61"/>
  <c r="M347" i="61"/>
  <c r="M348" i="61"/>
  <c r="M349" i="61"/>
  <c r="M350" i="61"/>
  <c r="M351" i="61"/>
  <c r="M352" i="61"/>
  <c r="M353" i="61"/>
  <c r="M354" i="61"/>
  <c r="M355" i="61"/>
  <c r="M356" i="61"/>
  <c r="M357" i="61"/>
  <c r="M358" i="61"/>
  <c r="M359" i="61"/>
  <c r="M363" i="61"/>
  <c r="M364" i="61"/>
  <c r="M365" i="61"/>
  <c r="M366" i="61"/>
  <c r="M367" i="61"/>
  <c r="M368" i="61"/>
  <c r="M369" i="61"/>
  <c r="M370" i="61"/>
  <c r="M374" i="61"/>
  <c r="M375" i="61"/>
  <c r="M376" i="61"/>
  <c r="M377" i="61"/>
  <c r="M378" i="61"/>
  <c r="M379" i="61"/>
  <c r="M380" i="61"/>
  <c r="M381" i="61"/>
  <c r="M382" i="61"/>
  <c r="M383" i="61"/>
  <c r="M384" i="61"/>
  <c r="M385" i="61"/>
  <c r="M389" i="61"/>
  <c r="M390" i="61"/>
  <c r="M391" i="61"/>
  <c r="M392" i="61"/>
  <c r="M396" i="61"/>
  <c r="M397" i="61"/>
  <c r="M398" i="61"/>
  <c r="M402" i="61"/>
  <c r="M403" i="61"/>
  <c r="M404" i="61"/>
  <c r="M405" i="61"/>
  <c r="M406" i="61"/>
  <c r="M407" i="61"/>
  <c r="M408" i="61"/>
  <c r="M409" i="61"/>
  <c r="M413" i="61"/>
  <c r="M414" i="61"/>
  <c r="M415" i="61"/>
  <c r="M429" i="61"/>
  <c r="M430" i="61"/>
  <c r="M431" i="61"/>
  <c r="L183" i="61"/>
  <c r="L184" i="61"/>
  <c r="L185" i="61"/>
  <c r="L186" i="61"/>
  <c r="L187" i="61"/>
  <c r="L188" i="61"/>
  <c r="L189" i="61"/>
  <c r="L190" i="61"/>
  <c r="L191" i="61"/>
  <c r="L192" i="61"/>
  <c r="L193" i="61"/>
  <c r="L194" i="61"/>
  <c r="L195" i="61"/>
  <c r="L196" i="61"/>
  <c r="L197" i="61"/>
  <c r="L198" i="61"/>
  <c r="L199" i="61"/>
  <c r="L200" i="61"/>
  <c r="L201" i="61"/>
  <c r="L202" i="61"/>
  <c r="L203" i="61"/>
  <c r="L204" i="61"/>
  <c r="L205" i="61"/>
  <c r="L206" i="61"/>
  <c r="L207" i="61"/>
  <c r="L208" i="61"/>
  <c r="L209" i="61"/>
  <c r="L213" i="61"/>
  <c r="L214" i="61"/>
  <c r="L215" i="61"/>
  <c r="L216" i="61"/>
  <c r="L217" i="61"/>
  <c r="L218" i="61"/>
  <c r="L219" i="61"/>
  <c r="L220" i="61"/>
  <c r="L221" i="61"/>
  <c r="L222" i="61"/>
  <c r="L226" i="61"/>
  <c r="L227" i="61"/>
  <c r="L228" i="61"/>
  <c r="L229" i="61"/>
  <c r="L230" i="61"/>
  <c r="L231" i="61"/>
  <c r="L232" i="61"/>
  <c r="L233" i="61"/>
  <c r="L234" i="61"/>
  <c r="L235" i="61"/>
  <c r="L239" i="61"/>
  <c r="L240" i="61"/>
  <c r="L241" i="61"/>
  <c r="L242" i="61"/>
  <c r="L243" i="61"/>
  <c r="L244" i="61"/>
  <c r="L245" i="61"/>
  <c r="L246" i="61"/>
  <c r="L247" i="61"/>
  <c r="L248" i="61"/>
  <c r="L249" i="61"/>
  <c r="L250" i="61"/>
  <c r="L251" i="61"/>
  <c r="L252" i="61"/>
  <c r="L253" i="61"/>
  <c r="L257" i="61"/>
  <c r="L258" i="61"/>
  <c r="L259" i="61"/>
  <c r="L260" i="61"/>
  <c r="L261" i="61"/>
  <c r="L262" i="61"/>
  <c r="L263" i="61"/>
  <c r="L264" i="61"/>
  <c r="L268" i="61"/>
  <c r="L269" i="61"/>
  <c r="L270" i="61"/>
  <c r="L271" i="61"/>
  <c r="L272" i="61"/>
  <c r="L273" i="61"/>
  <c r="L274" i="61"/>
  <c r="L275" i="61"/>
  <c r="L276" i="61"/>
  <c r="L277" i="61"/>
  <c r="L278" i="61"/>
  <c r="L279" i="61"/>
  <c r="L280" i="61"/>
  <c r="L284" i="61"/>
  <c r="L285" i="61"/>
  <c r="L286" i="61"/>
  <c r="L287" i="61"/>
  <c r="L288" i="61"/>
  <c r="L292" i="61"/>
  <c r="L293" i="61"/>
  <c r="L294" i="61"/>
  <c r="L298" i="61"/>
  <c r="L299" i="61"/>
  <c r="L300" i="61"/>
  <c r="L301" i="61"/>
  <c r="L302" i="61"/>
  <c r="L303" i="61"/>
  <c r="L304" i="61"/>
  <c r="L305" i="61"/>
  <c r="L306" i="61"/>
  <c r="L307" i="61"/>
  <c r="L308" i="61"/>
  <c r="L312" i="61"/>
  <c r="L313" i="61"/>
  <c r="L314" i="61"/>
  <c r="L315" i="61"/>
  <c r="L316" i="61"/>
  <c r="L317" i="61"/>
  <c r="L318" i="61"/>
  <c r="L319" i="61"/>
  <c r="L320" i="61"/>
  <c r="L324" i="61"/>
  <c r="L325" i="61"/>
  <c r="L326" i="61"/>
  <c r="L327" i="61"/>
  <c r="L328" i="61"/>
  <c r="L329" i="61"/>
  <c r="L330" i="61"/>
  <c r="L331" i="61"/>
  <c r="L332" i="61"/>
  <c r="L333" i="61"/>
  <c r="L334" i="61"/>
  <c r="L335" i="61"/>
  <c r="L336" i="61"/>
  <c r="L337" i="61"/>
  <c r="L341" i="61"/>
  <c r="L342" i="61"/>
  <c r="L343" i="61"/>
  <c r="L344" i="61"/>
  <c r="L345" i="61"/>
  <c r="L346" i="61"/>
  <c r="L347" i="61"/>
  <c r="L348" i="61"/>
  <c r="L349" i="61"/>
  <c r="L350" i="61"/>
  <c r="L351" i="61"/>
  <c r="L352" i="61"/>
  <c r="L353" i="61"/>
  <c r="L354" i="61"/>
  <c r="L355" i="61"/>
  <c r="L356" i="61"/>
  <c r="L357" i="61"/>
  <c r="L358" i="61"/>
  <c r="L359" i="61"/>
  <c r="L363" i="61"/>
  <c r="L364" i="61"/>
  <c r="L365" i="61"/>
  <c r="L366" i="61"/>
  <c r="L367" i="61"/>
  <c r="L368" i="61"/>
  <c r="L369" i="61"/>
  <c r="L370" i="61"/>
  <c r="L374" i="61"/>
  <c r="L375" i="61"/>
  <c r="L376" i="61"/>
  <c r="L377" i="61"/>
  <c r="L378" i="61"/>
  <c r="L379" i="61"/>
  <c r="L380" i="61"/>
  <c r="L381" i="61"/>
  <c r="L382" i="61"/>
  <c r="L383" i="61"/>
  <c r="L384" i="61"/>
  <c r="L385" i="61"/>
  <c r="L389" i="61"/>
  <c r="L390" i="61"/>
  <c r="L391" i="61"/>
  <c r="L392" i="61"/>
  <c r="L396" i="61"/>
  <c r="L397" i="61"/>
  <c r="L398" i="61"/>
  <c r="L402" i="61"/>
  <c r="L403" i="61"/>
  <c r="L404" i="61"/>
  <c r="L405" i="61"/>
  <c r="L406" i="61"/>
  <c r="L407" i="61"/>
  <c r="L408" i="61"/>
  <c r="L409" i="61"/>
  <c r="L413" i="61"/>
  <c r="L414" i="61"/>
  <c r="L415" i="61"/>
  <c r="L429" i="61"/>
  <c r="L430" i="61"/>
  <c r="L431" i="61"/>
  <c r="K219" i="61"/>
  <c r="K228" i="61"/>
  <c r="K368" i="61"/>
  <c r="K376" i="61"/>
  <c r="K294" i="61"/>
  <c r="K185" i="61"/>
  <c r="K187" i="61"/>
  <c r="K192" i="61"/>
  <c r="K195" i="61"/>
  <c r="K200" i="61"/>
  <c r="K203" i="61"/>
  <c r="K208" i="61"/>
  <c r="K213" i="61"/>
  <c r="K221" i="61"/>
  <c r="K231" i="61"/>
  <c r="K241" i="61"/>
  <c r="K245" i="61"/>
  <c r="K248" i="61"/>
  <c r="K258" i="61"/>
  <c r="K263" i="61"/>
  <c r="K268" i="61"/>
  <c r="K273" i="61"/>
  <c r="K276" i="61"/>
  <c r="K286" i="61"/>
  <c r="K298" i="61"/>
  <c r="K303" i="61"/>
  <c r="K306" i="61"/>
  <c r="K313" i="61"/>
  <c r="K316" i="61"/>
  <c r="K326" i="61"/>
  <c r="K332" i="61"/>
  <c r="K334" i="61"/>
  <c r="K341" i="61"/>
  <c r="K344" i="61"/>
  <c r="K349" i="61"/>
  <c r="K352" i="61"/>
  <c r="K357" i="61"/>
  <c r="K370" i="61"/>
  <c r="K379" i="61"/>
  <c r="K384" i="61"/>
  <c r="K389" i="61"/>
  <c r="K396" i="61"/>
  <c r="K407" i="61"/>
  <c r="K409" i="61"/>
  <c r="K431" i="61"/>
  <c r="Q415" i="61" l="1"/>
  <c r="K1014" i="61"/>
  <c r="K912" i="61"/>
  <c r="K1059" i="61"/>
  <c r="K1039" i="61"/>
  <c r="K1013" i="61"/>
  <c r="K995" i="61"/>
  <c r="K975" i="61"/>
  <c r="K911" i="61"/>
  <c r="K903" i="61"/>
  <c r="K1050" i="61"/>
  <c r="K1032" i="61"/>
  <c r="K1004" i="61"/>
  <c r="K986" i="61"/>
  <c r="K958" i="61"/>
  <c r="K932" i="61"/>
  <c r="K922" i="61"/>
  <c r="K896" i="61"/>
  <c r="K1049" i="61"/>
  <c r="K1021" i="61"/>
  <c r="K1003" i="61"/>
  <c r="K985" i="61"/>
  <c r="K967" i="61"/>
  <c r="K947" i="61"/>
  <c r="K939" i="61"/>
  <c r="K921" i="61"/>
  <c r="K895" i="61"/>
  <c r="K1022" i="61"/>
  <c r="K996" i="61"/>
  <c r="K968" i="61"/>
  <c r="K940" i="61"/>
  <c r="K904" i="61"/>
  <c r="K1027" i="61"/>
  <c r="K983" i="61"/>
  <c r="K945" i="61"/>
  <c r="K909" i="61"/>
  <c r="K1056" i="61"/>
  <c r="K1046" i="61"/>
  <c r="K1036" i="61"/>
  <c r="K1026" i="61"/>
  <c r="K1018" i="61"/>
  <c r="K1008" i="61"/>
  <c r="K1000" i="61"/>
  <c r="K992" i="61"/>
  <c r="K982" i="61"/>
  <c r="K972" i="61"/>
  <c r="K964" i="61"/>
  <c r="K954" i="61"/>
  <c r="K944" i="61"/>
  <c r="K936" i="61"/>
  <c r="K926" i="61"/>
  <c r="K916" i="61"/>
  <c r="K908" i="61"/>
  <c r="K900" i="61"/>
  <c r="K1037" i="61"/>
  <c r="K993" i="61"/>
  <c r="K955" i="61"/>
  <c r="K917" i="61"/>
  <c r="K106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63" i="61"/>
  <c r="K1043" i="61"/>
  <c r="K1023" i="61"/>
  <c r="K1005" i="61"/>
  <c r="K987" i="61"/>
  <c r="K969" i="61"/>
  <c r="K897" i="61"/>
  <c r="AP64" i="30"/>
  <c r="K1057" i="61"/>
  <c r="K973" i="61"/>
  <c r="K937" i="61"/>
  <c r="K901" i="61"/>
  <c r="K1047" i="61"/>
  <c r="K1019" i="61"/>
  <c r="K1001" i="61"/>
  <c r="K965" i="61"/>
  <c r="K927" i="61"/>
  <c r="AP146" i="30"/>
  <c r="AJ178" i="32"/>
  <c r="K867" i="61"/>
  <c r="K817" i="61"/>
  <c r="AJ182" i="32"/>
  <c r="AJ78" i="32"/>
  <c r="AJ46" i="32"/>
  <c r="AJ22" i="32"/>
  <c r="AJ14" i="32"/>
  <c r="AJ6" i="32"/>
  <c r="AJ146" i="32"/>
  <c r="AJ186" i="32"/>
  <c r="AJ106" i="32"/>
  <c r="AJ90" i="32"/>
  <c r="K884" i="61"/>
  <c r="K87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16" i="61"/>
  <c r="K706" i="61"/>
  <c r="K698" i="61"/>
  <c r="K690" i="61"/>
  <c r="AJ58" i="32"/>
  <c r="AJ170" i="32"/>
  <c r="AJ82" i="32"/>
  <c r="AJ154" i="32"/>
  <c r="AJ74" i="32"/>
  <c r="K887" i="61"/>
  <c r="K827" i="61"/>
  <c r="K799" i="61"/>
  <c r="K779" i="61"/>
  <c r="K759" i="61"/>
  <c r="K739" i="61"/>
  <c r="K693" i="61"/>
  <c r="AJ156" i="32"/>
  <c r="AJ20" i="32"/>
  <c r="K886" i="61"/>
  <c r="K866" i="61"/>
  <c r="K842" i="61"/>
  <c r="K826" i="61"/>
  <c r="K806" i="61"/>
  <c r="K786" i="61"/>
  <c r="K758" i="61"/>
  <c r="K738" i="61"/>
  <c r="K718" i="61"/>
  <c r="K700" i="61"/>
  <c r="AJ91" i="32"/>
  <c r="AJ11" i="32"/>
  <c r="AJ138" i="32"/>
  <c r="AJ4" i="32"/>
  <c r="AJ122" i="32"/>
  <c r="AJ42" i="32"/>
  <c r="K877" i="61"/>
  <c r="K807" i="61"/>
  <c r="K787" i="61"/>
  <c r="K771" i="61"/>
  <c r="K749" i="61"/>
  <c r="K731" i="61"/>
  <c r="K709" i="61"/>
  <c r="K701" i="61"/>
  <c r="AJ164" i="32"/>
  <c r="AJ52" i="32"/>
  <c r="AJ12" i="32"/>
  <c r="K876" i="61"/>
  <c r="K854" i="61"/>
  <c r="K834" i="61"/>
  <c r="K816" i="61"/>
  <c r="K778" i="61"/>
  <c r="K748" i="61"/>
  <c r="K730" i="61"/>
  <c r="K708" i="61"/>
  <c r="K692" i="61"/>
  <c r="AJ115" i="32"/>
  <c r="AJ19" i="32"/>
  <c r="AJ50" i="32"/>
  <c r="AJ114" i="32"/>
  <c r="AJ26" i="32"/>
  <c r="AJ6" i="34"/>
  <c r="AJ12" i="34"/>
  <c r="AJ35" i="34"/>
  <c r="AJ10" i="34"/>
  <c r="AJ4" i="34"/>
  <c r="AJ81" i="34"/>
  <c r="AJ65" i="34"/>
  <c r="AJ9" i="34"/>
  <c r="K614" i="61"/>
  <c r="K604" i="61"/>
  <c r="K596" i="61"/>
  <c r="AJ67" i="34"/>
  <c r="AJ27" i="34"/>
  <c r="AJ83" i="34"/>
  <c r="K666" i="61"/>
  <c r="K644" i="61"/>
  <c r="K634" i="61"/>
  <c r="K626" i="61"/>
  <c r="K616" i="61"/>
  <c r="K606" i="61"/>
  <c r="K598" i="61"/>
  <c r="AJ8" i="34"/>
  <c r="AJ51" i="34"/>
  <c r="AJ19" i="34"/>
  <c r="AJ59" i="34"/>
  <c r="K675" i="61"/>
  <c r="K665" i="61"/>
  <c r="K653" i="61"/>
  <c r="K643" i="61"/>
  <c r="K633" i="61"/>
  <c r="K625" i="61"/>
  <c r="K615" i="61"/>
  <c r="K605" i="61"/>
  <c r="K597" i="61"/>
  <c r="K679" i="61"/>
  <c r="K667" i="61"/>
  <c r="K657" i="61"/>
  <c r="K645" i="61"/>
  <c r="K635" i="61"/>
  <c r="K627" i="61"/>
  <c r="K617" i="61"/>
  <c r="K607" i="61"/>
  <c r="K599" i="61"/>
  <c r="AJ43" i="34"/>
  <c r="AP26" i="39"/>
  <c r="AP89" i="39"/>
  <c r="K543" i="61"/>
  <c r="K467" i="61"/>
  <c r="AP73" i="39"/>
  <c r="AP9" i="39"/>
  <c r="AP90" i="39"/>
  <c r="AP112" i="39"/>
  <c r="AP25" i="39"/>
  <c r="K554" i="61"/>
  <c r="K536" i="61"/>
  <c r="K486" i="61"/>
  <c r="K476" i="61"/>
  <c r="K458" i="61"/>
  <c r="AP130" i="39"/>
  <c r="AP66" i="39"/>
  <c r="AP129" i="39"/>
  <c r="AP121" i="39"/>
  <c r="AP57" i="39"/>
  <c r="AP114" i="39"/>
  <c r="AP50" i="39"/>
  <c r="AP72" i="39"/>
  <c r="AP8" i="39"/>
  <c r="K588" i="61"/>
  <c r="K568" i="61"/>
  <c r="K546" i="61"/>
  <c r="K528" i="61"/>
  <c r="K498" i="61"/>
  <c r="K460" i="61"/>
  <c r="K442" i="61"/>
  <c r="AP126" i="39"/>
  <c r="AP102" i="39"/>
  <c r="AP98" i="39"/>
  <c r="AP80" i="39"/>
  <c r="AP34" i="39"/>
  <c r="AP16" i="39"/>
  <c r="AP23" i="39"/>
  <c r="AP120" i="39"/>
  <c r="AP97" i="39"/>
  <c r="AP74" i="39"/>
  <c r="AP56" i="39"/>
  <c r="AP33" i="39"/>
  <c r="AP10" i="39"/>
  <c r="AP96" i="39"/>
  <c r="AP32" i="39"/>
  <c r="K556" i="61"/>
  <c r="K518" i="61"/>
  <c r="K488" i="61"/>
  <c r="K450" i="61"/>
  <c r="AP118" i="39"/>
  <c r="AP70" i="39"/>
  <c r="K587" i="61"/>
  <c r="K577" i="61"/>
  <c r="K555" i="61"/>
  <c r="K537" i="61"/>
  <c r="K517" i="61"/>
  <c r="K497" i="61"/>
  <c r="K477" i="61"/>
  <c r="K459" i="61"/>
  <c r="K441" i="61"/>
  <c r="AP85" i="39"/>
  <c r="AP106" i="39"/>
  <c r="AP88" i="39"/>
  <c r="AP24" i="39"/>
  <c r="AP76" i="39"/>
  <c r="AP52" i="39"/>
  <c r="AP28" i="39"/>
  <c r="AP128" i="39"/>
  <c r="AP105" i="39"/>
  <c r="AP82" i="39"/>
  <c r="AP64" i="39"/>
  <c r="AP41" i="39"/>
  <c r="AP18" i="39"/>
  <c r="K578" i="61"/>
  <c r="K538" i="61"/>
  <c r="K508" i="61"/>
  <c r="K470" i="61"/>
  <c r="AP48" i="39"/>
  <c r="K567" i="61"/>
  <c r="K545" i="61"/>
  <c r="K527" i="61"/>
  <c r="K487" i="61"/>
  <c r="K469" i="61"/>
  <c r="K449" i="61"/>
  <c r="K581" i="61"/>
  <c r="K571" i="61"/>
  <c r="K561" i="61"/>
  <c r="K549" i="61"/>
  <c r="K541" i="61"/>
  <c r="K523" i="61"/>
  <c r="K511" i="61"/>
  <c r="K501" i="61"/>
  <c r="K493" i="61"/>
  <c r="K483" i="61"/>
  <c r="K473" i="61"/>
  <c r="K465" i="61"/>
  <c r="K453" i="61"/>
  <c r="K445" i="61"/>
  <c r="K437" i="61"/>
  <c r="AP107" i="39"/>
  <c r="AP122" i="39"/>
  <c r="AP104" i="39"/>
  <c r="AP81" i="39"/>
  <c r="AP58" i="39"/>
  <c r="AP40" i="39"/>
  <c r="AP17" i="39"/>
  <c r="K408" i="61"/>
  <c r="K398" i="61"/>
  <c r="K378" i="61"/>
  <c r="K369" i="61"/>
  <c r="K359" i="61"/>
  <c r="K351" i="61"/>
  <c r="K343" i="61"/>
  <c r="K333" i="61"/>
  <c r="K325" i="61"/>
  <c r="K315" i="61"/>
  <c r="K305" i="61"/>
  <c r="K285" i="61"/>
  <c r="K275" i="61"/>
  <c r="K257" i="61"/>
  <c r="K247" i="61"/>
  <c r="K240" i="61"/>
  <c r="K230" i="61"/>
  <c r="K220" i="61"/>
  <c r="K202" i="61"/>
  <c r="K194" i="61"/>
  <c r="K186" i="61"/>
  <c r="K397" i="61"/>
  <c r="K385" i="61"/>
  <c r="K377" i="61"/>
  <c r="K358" i="61"/>
  <c r="K350" i="61"/>
  <c r="K342" i="61"/>
  <c r="K324" i="61"/>
  <c r="K314" i="61"/>
  <c r="K304" i="61"/>
  <c r="K284" i="61"/>
  <c r="K274" i="61"/>
  <c r="K264" i="61"/>
  <c r="K246" i="61"/>
  <c r="K239" i="61"/>
  <c r="K229" i="61"/>
  <c r="K209" i="61"/>
  <c r="K201" i="61"/>
  <c r="K193" i="61"/>
  <c r="K406" i="61"/>
  <c r="K367" i="61"/>
  <c r="K331" i="61"/>
  <c r="K293" i="61"/>
  <c r="K253" i="61"/>
  <c r="K218" i="61"/>
  <c r="K184" i="61"/>
  <c r="K413" i="61"/>
  <c r="K403" i="61"/>
  <c r="K391" i="61"/>
  <c r="K381" i="61"/>
  <c r="K374" i="61"/>
  <c r="K364" i="61"/>
  <c r="K354" i="61"/>
  <c r="K346" i="61"/>
  <c r="K336" i="61"/>
  <c r="K328" i="61"/>
  <c r="K318" i="61"/>
  <c r="K308" i="61"/>
  <c r="K300" i="61"/>
  <c r="K288" i="61"/>
  <c r="K278" i="61"/>
  <c r="K270" i="61"/>
  <c r="K260" i="61"/>
  <c r="K250" i="61"/>
  <c r="K243" i="61"/>
  <c r="K233" i="61"/>
  <c r="K215" i="61"/>
  <c r="K205" i="61"/>
  <c r="K197" i="61"/>
  <c r="K189" i="61"/>
  <c r="K430" i="61"/>
  <c r="K415" i="61"/>
  <c r="K405" i="61"/>
  <c r="K383" i="61"/>
  <c r="K375" i="61"/>
  <c r="K366" i="61"/>
  <c r="K356" i="61"/>
  <c r="K348" i="61"/>
  <c r="K330" i="61"/>
  <c r="K320" i="61"/>
  <c r="K312" i="61"/>
  <c r="K302" i="61"/>
  <c r="K292" i="61"/>
  <c r="K280" i="61"/>
  <c r="K272" i="61"/>
  <c r="K262" i="61"/>
  <c r="K252" i="61"/>
  <c r="K244" i="61"/>
  <c r="K235" i="61"/>
  <c r="K227" i="61"/>
  <c r="K217" i="61"/>
  <c r="K207" i="61"/>
  <c r="K199" i="61"/>
  <c r="K191" i="61"/>
  <c r="K183" i="61"/>
  <c r="K402" i="61"/>
  <c r="K390" i="61"/>
  <c r="K380" i="61"/>
  <c r="K363" i="61"/>
  <c r="K353" i="61"/>
  <c r="K345" i="61"/>
  <c r="K335" i="61"/>
  <c r="K327" i="61"/>
  <c r="K317" i="61"/>
  <c r="K307" i="61"/>
  <c r="K299" i="61"/>
  <c r="K287" i="61"/>
  <c r="K277" i="61"/>
  <c r="K269" i="61"/>
  <c r="K259" i="61"/>
  <c r="K249" i="61"/>
  <c r="K242" i="61"/>
  <c r="K232" i="61"/>
  <c r="K222" i="61"/>
  <c r="K214" i="61"/>
  <c r="K204" i="61"/>
  <c r="K196" i="61"/>
  <c r="K188" i="61"/>
  <c r="K429" i="61"/>
  <c r="K414" i="61"/>
  <c r="K404" i="61"/>
  <c r="K392" i="61"/>
  <c r="K382" i="61"/>
  <c r="K365" i="61"/>
  <c r="K355" i="61"/>
  <c r="K347" i="61"/>
  <c r="K337" i="61"/>
  <c r="K329" i="61"/>
  <c r="K319" i="61"/>
  <c r="K301" i="61"/>
  <c r="K279" i="61"/>
  <c r="K271" i="61"/>
  <c r="K261" i="61"/>
  <c r="K251" i="61"/>
  <c r="K234" i="61"/>
  <c r="K226" i="61"/>
  <c r="K216" i="61"/>
  <c r="K206" i="61"/>
  <c r="K198" i="61"/>
  <c r="K190" i="61"/>
  <c r="K1058" i="61"/>
  <c r="K1048" i="61"/>
  <c r="K1038" i="61"/>
  <c r="K1028" i="61"/>
  <c r="K1020" i="61"/>
  <c r="K1012" i="61"/>
  <c r="K1002" i="61"/>
  <c r="K994" i="61"/>
  <c r="K984" i="61"/>
  <c r="K974" i="61"/>
  <c r="K966" i="61"/>
  <c r="K956" i="61"/>
  <c r="K946" i="61"/>
  <c r="K938" i="61"/>
  <c r="K928" i="61"/>
  <c r="K910" i="61"/>
  <c r="K902" i="61"/>
  <c r="K894" i="61"/>
  <c r="AP29" i="30"/>
  <c r="AP128" i="30"/>
  <c r="AP82" i="30"/>
  <c r="K1052" i="61"/>
  <c r="K1034" i="61"/>
  <c r="K1016" i="61"/>
  <c r="K998" i="61"/>
  <c r="K980" i="61"/>
  <c r="K962" i="61"/>
  <c r="AP89" i="30"/>
  <c r="AP18" i="30"/>
  <c r="K1051" i="61"/>
  <c r="K1033" i="61"/>
  <c r="K1015" i="61"/>
  <c r="K997" i="61"/>
  <c r="K979" i="61"/>
  <c r="K951" i="61"/>
  <c r="K941" i="61"/>
  <c r="K933" i="61"/>
  <c r="K923" i="61"/>
  <c r="K905" i="61"/>
  <c r="AP145" i="30"/>
  <c r="AP122" i="30"/>
  <c r="AP104" i="30"/>
  <c r="AP81" i="30"/>
  <c r="AP58" i="30"/>
  <c r="AP40" i="30"/>
  <c r="AP17" i="30"/>
  <c r="K952" i="61"/>
  <c r="K942" i="61"/>
  <c r="K934" i="61"/>
  <c r="K924" i="61"/>
  <c r="K914" i="61"/>
  <c r="K906" i="61"/>
  <c r="K898" i="61"/>
  <c r="AP151" i="30"/>
  <c r="AP135" i="30"/>
  <c r="AP79" i="30"/>
  <c r="AP55" i="30"/>
  <c r="AP144" i="30"/>
  <c r="AP121" i="30"/>
  <c r="AP98" i="30"/>
  <c r="AP80" i="30"/>
  <c r="AP57" i="30"/>
  <c r="AP34" i="30"/>
  <c r="AP16" i="30"/>
  <c r="AP105" i="30"/>
  <c r="AP41" i="30"/>
  <c r="AP138" i="30"/>
  <c r="AP120" i="30"/>
  <c r="AP97" i="30"/>
  <c r="AP56" i="30"/>
  <c r="AP33" i="30"/>
  <c r="AP10" i="30"/>
  <c r="AP137" i="30"/>
  <c r="AP114" i="30"/>
  <c r="AP96" i="30"/>
  <c r="AP73" i="30"/>
  <c r="AP50" i="30"/>
  <c r="AP32" i="30"/>
  <c r="AP9" i="30"/>
  <c r="AP74" i="30"/>
  <c r="AP126" i="30"/>
  <c r="AP38" i="30"/>
  <c r="AP154" i="30"/>
  <c r="AP136" i="30"/>
  <c r="AP113" i="30"/>
  <c r="AP90" i="30"/>
  <c r="AP72" i="30"/>
  <c r="AP49" i="30"/>
  <c r="AP26" i="30"/>
  <c r="AP8" i="30"/>
  <c r="AP153" i="30"/>
  <c r="AP130" i="30"/>
  <c r="AP112" i="30"/>
  <c r="AP66" i="30"/>
  <c r="AP48" i="30"/>
  <c r="AP25" i="30"/>
  <c r="AP152" i="30"/>
  <c r="AP129" i="30"/>
  <c r="AP106" i="30"/>
  <c r="AP88" i="30"/>
  <c r="AP65" i="30"/>
  <c r="AP42" i="30"/>
  <c r="AP24" i="30"/>
  <c r="R1059" i="61"/>
  <c r="Q1059" i="61"/>
  <c r="AP143" i="30"/>
  <c r="AP127" i="30"/>
  <c r="AP119" i="30"/>
  <c r="AP111" i="30"/>
  <c r="AP103" i="30"/>
  <c r="AP95" i="30"/>
  <c r="AP87" i="30"/>
  <c r="AP71" i="30"/>
  <c r="AP63" i="30"/>
  <c r="AP47" i="30"/>
  <c r="AP39" i="30"/>
  <c r="AP31" i="30"/>
  <c r="AP23" i="30"/>
  <c r="AP15" i="30"/>
  <c r="AP7" i="30"/>
  <c r="AP150" i="30"/>
  <c r="AP142" i="30"/>
  <c r="AP134" i="30"/>
  <c r="AP118" i="30"/>
  <c r="AP110" i="30"/>
  <c r="AP102" i="30"/>
  <c r="AP94" i="30"/>
  <c r="AP86" i="30"/>
  <c r="AP78" i="30"/>
  <c r="AP70" i="30"/>
  <c r="AP62" i="30"/>
  <c r="AP54" i="30"/>
  <c r="AP46" i="30"/>
  <c r="AP30" i="30"/>
  <c r="AP22" i="30"/>
  <c r="AP14" i="30"/>
  <c r="AP6" i="30"/>
  <c r="AP149" i="30"/>
  <c r="AP133" i="30"/>
  <c r="AP117" i="30"/>
  <c r="AP101" i="30"/>
  <c r="AP85" i="30"/>
  <c r="AP69" i="30"/>
  <c r="AP37" i="30"/>
  <c r="AP148" i="30"/>
  <c r="AP140" i="30"/>
  <c r="AP132" i="30"/>
  <c r="AP124" i="30"/>
  <c r="AP116" i="30"/>
  <c r="AP100" i="30"/>
  <c r="AP92" i="30"/>
  <c r="AP84" i="30"/>
  <c r="AP76" i="30"/>
  <c r="AP68" i="30"/>
  <c r="AP60" i="30"/>
  <c r="AP52" i="30"/>
  <c r="AP44" i="30"/>
  <c r="AP36" i="30"/>
  <c r="AP28" i="30"/>
  <c r="AP20" i="30"/>
  <c r="AP12" i="30"/>
  <c r="AP141" i="30"/>
  <c r="AP125" i="30"/>
  <c r="AP109" i="30"/>
  <c r="AP93" i="30"/>
  <c r="AP77" i="30"/>
  <c r="AP61" i="30"/>
  <c r="AP53" i="30"/>
  <c r="AP45" i="30"/>
  <c r="AP21" i="30"/>
  <c r="AP13" i="30"/>
  <c r="AP5" i="30"/>
  <c r="K957" i="61"/>
  <c r="AP147" i="30"/>
  <c r="AP139" i="30"/>
  <c r="AP131" i="30"/>
  <c r="AP123" i="30"/>
  <c r="AP115" i="30"/>
  <c r="AP107" i="30"/>
  <c r="AP99" i="30"/>
  <c r="AP91" i="30"/>
  <c r="AP83" i="30"/>
  <c r="AP75" i="30"/>
  <c r="AP67" i="30"/>
  <c r="AP59" i="30"/>
  <c r="AP51" i="30"/>
  <c r="AP43" i="30"/>
  <c r="AP35" i="30"/>
  <c r="AP27" i="30"/>
  <c r="AP19" i="30"/>
  <c r="AP11" i="30"/>
  <c r="AJ129" i="32"/>
  <c r="AJ33" i="32"/>
  <c r="AJ185" i="32"/>
  <c r="AJ25" i="32"/>
  <c r="AE3" i="32"/>
  <c r="AJ125" i="32"/>
  <c r="AJ109" i="32"/>
  <c r="AJ21" i="32"/>
  <c r="AJ13" i="32"/>
  <c r="AJ5" i="32"/>
  <c r="AJ177" i="32"/>
  <c r="AJ145" i="32"/>
  <c r="AJ113" i="32"/>
  <c r="AJ81" i="32"/>
  <c r="AJ49" i="32"/>
  <c r="AJ97" i="32"/>
  <c r="AJ153" i="32"/>
  <c r="AJ137" i="32"/>
  <c r="AJ105" i="32"/>
  <c r="AJ73" i="32"/>
  <c r="AJ41" i="32"/>
  <c r="AJ161" i="32"/>
  <c r="AJ65" i="32"/>
  <c r="AJ121" i="32"/>
  <c r="AJ89" i="32"/>
  <c r="K885" i="61"/>
  <c r="K875" i="61"/>
  <c r="K865" i="61"/>
  <c r="K853" i="61"/>
  <c r="K841" i="61"/>
  <c r="K833" i="61"/>
  <c r="K825" i="61"/>
  <c r="K815" i="61"/>
  <c r="K805" i="61"/>
  <c r="K795" i="61"/>
  <c r="K785" i="61"/>
  <c r="K777" i="61"/>
  <c r="K767" i="61"/>
  <c r="K757" i="61"/>
  <c r="K747" i="61"/>
  <c r="K737" i="61"/>
  <c r="K729" i="61"/>
  <c r="K717" i="61"/>
  <c r="K707" i="61"/>
  <c r="K699" i="61"/>
  <c r="K691" i="61"/>
  <c r="AJ162" i="32"/>
  <c r="AJ130" i="32"/>
  <c r="AJ98" i="32"/>
  <c r="AJ66" i="32"/>
  <c r="AJ34" i="32"/>
  <c r="AJ176" i="32"/>
  <c r="AJ152" i="32"/>
  <c r="AJ128" i="32"/>
  <c r="AJ104" i="32"/>
  <c r="AJ88" i="32"/>
  <c r="AJ64" i="32"/>
  <c r="AJ48" i="32"/>
  <c r="AJ40" i="32"/>
  <c r="AJ32" i="32"/>
  <c r="AJ183" i="32"/>
  <c r="AJ167" i="32"/>
  <c r="AJ159" i="32"/>
  <c r="AJ151" i="32"/>
  <c r="AJ143" i="32"/>
  <c r="AJ135" i="32"/>
  <c r="AJ127" i="32"/>
  <c r="AJ119" i="32"/>
  <c r="AJ111" i="32"/>
  <c r="AJ103" i="32"/>
  <c r="AJ95" i="32"/>
  <c r="AJ79" i="32"/>
  <c r="AJ63" i="32"/>
  <c r="AJ55" i="32"/>
  <c r="AJ47" i="32"/>
  <c r="AJ39" i="32"/>
  <c r="AJ31" i="32"/>
  <c r="AJ23" i="32"/>
  <c r="AJ174" i="32"/>
  <c r="AJ166" i="32"/>
  <c r="AJ158" i="32"/>
  <c r="AJ150" i="32"/>
  <c r="AJ142" i="32"/>
  <c r="AJ134" i="32"/>
  <c r="AJ126" i="32"/>
  <c r="AJ118" i="32"/>
  <c r="AJ110" i="32"/>
  <c r="AJ102" i="32"/>
  <c r="AJ94" i="32"/>
  <c r="AJ86" i="32"/>
  <c r="AJ70" i="32"/>
  <c r="AJ62" i="32"/>
  <c r="AJ54" i="32"/>
  <c r="AJ38" i="32"/>
  <c r="AJ30" i="32"/>
  <c r="AJ168" i="32"/>
  <c r="AJ144" i="32"/>
  <c r="AJ120" i="32"/>
  <c r="AJ96" i="32"/>
  <c r="AJ72" i="32"/>
  <c r="AJ181" i="32"/>
  <c r="AJ165" i="32"/>
  <c r="AJ141" i="32"/>
  <c r="AJ93" i="32"/>
  <c r="AJ77" i="32"/>
  <c r="AJ61" i="32"/>
  <c r="AJ45" i="32"/>
  <c r="AJ188" i="32"/>
  <c r="AJ180" i="32"/>
  <c r="AJ172" i="32"/>
  <c r="AJ148" i="32"/>
  <c r="AJ140" i="32"/>
  <c r="AJ132" i="32"/>
  <c r="AJ124" i="32"/>
  <c r="AJ116" i="32"/>
  <c r="AJ108" i="32"/>
  <c r="AJ100" i="32"/>
  <c r="AJ92" i="32"/>
  <c r="AJ84" i="32"/>
  <c r="AJ76" i="32"/>
  <c r="AJ68" i="32"/>
  <c r="AJ60" i="32"/>
  <c r="AJ44" i="32"/>
  <c r="AJ36" i="32"/>
  <c r="AJ28" i="32"/>
  <c r="AJ184" i="32"/>
  <c r="AJ112" i="32"/>
  <c r="AJ80" i="32"/>
  <c r="AJ56" i="32"/>
  <c r="AJ24" i="32"/>
  <c r="AJ189" i="32"/>
  <c r="AJ173" i="32"/>
  <c r="AJ157" i="32"/>
  <c r="AJ149" i="32"/>
  <c r="AJ133" i="32"/>
  <c r="AJ117" i="32"/>
  <c r="AJ101" i="32"/>
  <c r="AJ85" i="32"/>
  <c r="AJ69" i="32"/>
  <c r="AJ53" i="32"/>
  <c r="AJ37" i="32"/>
  <c r="AJ29" i="32"/>
  <c r="AJ187" i="32"/>
  <c r="AJ179" i="32"/>
  <c r="AJ171" i="32"/>
  <c r="AJ163" i="32"/>
  <c r="AJ155" i="32"/>
  <c r="AJ147" i="32"/>
  <c r="AJ139" i="32"/>
  <c r="AJ131" i="32"/>
  <c r="AJ123" i="32"/>
  <c r="AJ107" i="32"/>
  <c r="AJ99" i="32"/>
  <c r="AJ83" i="32"/>
  <c r="AJ75" i="32"/>
  <c r="AJ67" i="32"/>
  <c r="AJ59" i="32"/>
  <c r="AJ51" i="32"/>
  <c r="AJ43" i="32"/>
  <c r="AJ35" i="32"/>
  <c r="AJ27" i="32"/>
  <c r="AJ82" i="34"/>
  <c r="AJ74" i="34"/>
  <c r="AJ66" i="34"/>
  <c r="AJ58" i="34"/>
  <c r="AJ50" i="34"/>
  <c r="AJ42" i="34"/>
  <c r="AJ34" i="34"/>
  <c r="AJ26" i="34"/>
  <c r="AJ18" i="34"/>
  <c r="AJ73" i="34"/>
  <c r="AJ57" i="34"/>
  <c r="AJ49" i="34"/>
  <c r="AJ41" i="34"/>
  <c r="AJ33" i="34"/>
  <c r="AJ25" i="34"/>
  <c r="AJ17" i="34"/>
  <c r="L681" i="61"/>
  <c r="AJ84" i="34"/>
  <c r="AJ80" i="34"/>
  <c r="AJ72" i="34"/>
  <c r="AJ64" i="34"/>
  <c r="AJ56" i="34"/>
  <c r="AJ48" i="34"/>
  <c r="AJ40" i="34"/>
  <c r="AJ32" i="34"/>
  <c r="AJ24" i="34"/>
  <c r="AJ16" i="34"/>
  <c r="AJ79" i="34"/>
  <c r="AJ71" i="34"/>
  <c r="AJ63" i="34"/>
  <c r="AJ55" i="34"/>
  <c r="AJ47" i="34"/>
  <c r="AJ31" i="34"/>
  <c r="AJ23" i="34"/>
  <c r="AJ15" i="34"/>
  <c r="AJ78" i="34"/>
  <c r="AJ70" i="34"/>
  <c r="AJ62" i="34"/>
  <c r="AJ46" i="34"/>
  <c r="AJ38" i="34"/>
  <c r="AJ30" i="34"/>
  <c r="AJ22" i="34"/>
  <c r="AJ77" i="34"/>
  <c r="AJ69" i="34"/>
  <c r="AJ61" i="34"/>
  <c r="AJ53" i="34"/>
  <c r="AJ45" i="34"/>
  <c r="AJ37" i="34"/>
  <c r="AJ21" i="34"/>
  <c r="AJ13" i="34"/>
  <c r="AJ14" i="34"/>
  <c r="AJ85" i="34"/>
  <c r="AJ76" i="34"/>
  <c r="AJ52" i="34"/>
  <c r="AJ44" i="34"/>
  <c r="AJ36" i="34"/>
  <c r="AJ28" i="34"/>
  <c r="AJ20" i="34"/>
  <c r="AO3" i="39"/>
  <c r="AP127" i="39"/>
  <c r="AP119" i="39"/>
  <c r="AP111" i="39"/>
  <c r="AP103" i="39"/>
  <c r="AP95" i="39"/>
  <c r="AP87" i="39"/>
  <c r="AP79" i="39"/>
  <c r="AP71" i="39"/>
  <c r="AP63" i="39"/>
  <c r="AP55" i="39"/>
  <c r="AP47" i="39"/>
  <c r="AP39" i="39"/>
  <c r="AP31" i="39"/>
  <c r="AP15" i="39"/>
  <c r="AP7" i="39"/>
  <c r="AP110" i="39"/>
  <c r="AP94" i="39"/>
  <c r="AP86" i="39"/>
  <c r="AP78" i="39"/>
  <c r="AP62" i="39"/>
  <c r="AP54" i="39"/>
  <c r="AP46" i="39"/>
  <c r="AP38" i="39"/>
  <c r="AP30" i="39"/>
  <c r="AP22" i="39"/>
  <c r="AP14" i="39"/>
  <c r="AP6" i="39"/>
  <c r="AP117" i="39"/>
  <c r="AP101" i="39"/>
  <c r="AP69" i="39"/>
  <c r="AP53" i="39"/>
  <c r="AP37" i="39"/>
  <c r="AP13" i="39"/>
  <c r="AL3" i="39"/>
  <c r="AP124" i="39"/>
  <c r="AP116" i="39"/>
  <c r="AP108" i="39"/>
  <c r="AP100" i="39"/>
  <c r="AP92" i="39"/>
  <c r="AP84" i="39"/>
  <c r="AP68" i="39"/>
  <c r="AP60" i="39"/>
  <c r="AP44" i="39"/>
  <c r="AP36" i="39"/>
  <c r="AP20" i="39"/>
  <c r="AP12" i="39"/>
  <c r="AP125" i="39"/>
  <c r="AP109" i="39"/>
  <c r="AP93" i="39"/>
  <c r="AP77" i="39"/>
  <c r="AP61" i="39"/>
  <c r="AP45" i="39"/>
  <c r="AP29" i="39"/>
  <c r="AP21" i="39"/>
  <c r="AP5" i="39"/>
  <c r="AP123" i="39"/>
  <c r="AP115" i="39"/>
  <c r="AP99" i="39"/>
  <c r="AP91" i="39"/>
  <c r="AP83" i="39"/>
  <c r="AP75" i="39"/>
  <c r="AP67" i="39"/>
  <c r="AP59" i="39"/>
  <c r="AP51" i="39"/>
  <c r="AP43" i="39"/>
  <c r="AP35" i="39"/>
  <c r="AP27" i="39"/>
  <c r="AP19" i="39"/>
  <c r="AP11" i="39"/>
  <c r="AG3" i="15"/>
  <c r="J6" i="61"/>
  <c r="J20" i="61" s="1"/>
  <c r="K6" i="61"/>
  <c r="K20" i="61" s="1"/>
  <c r="AM3" i="39" l="1"/>
  <c r="AJ4" i="19"/>
  <c r="AJ3" i="19" s="1"/>
  <c r="AI4" i="15"/>
  <c r="H1066" i="61"/>
  <c r="H1060" i="61"/>
  <c r="H1053" i="61"/>
  <c r="H1040" i="61"/>
  <c r="H1029" i="61"/>
  <c r="H1009" i="61"/>
  <c r="H988" i="61"/>
  <c r="H976" i="61"/>
  <c r="H959" i="61"/>
  <c r="H948" i="61"/>
  <c r="H929" i="61"/>
  <c r="H918" i="61"/>
  <c r="H889" i="61"/>
  <c r="H879" i="61"/>
  <c r="H870" i="61"/>
  <c r="H862" i="61"/>
  <c r="H855" i="61"/>
  <c r="H849" i="61"/>
  <c r="H843" i="61"/>
  <c r="H821" i="61"/>
  <c r="H808" i="61"/>
  <c r="H796" i="61"/>
  <c r="H788" i="61"/>
  <c r="H768" i="61"/>
  <c r="H762" i="61"/>
  <c r="H751" i="61"/>
  <c r="H742" i="61"/>
  <c r="H726" i="61"/>
  <c r="H719" i="61"/>
  <c r="H711" i="61"/>
  <c r="H683" i="61"/>
  <c r="H676" i="61"/>
  <c r="H668" i="61"/>
  <c r="H659" i="61"/>
  <c r="H654" i="61"/>
  <c r="H647" i="61"/>
  <c r="H639" i="61"/>
  <c r="H622" i="61"/>
  <c r="H610" i="61"/>
  <c r="H589" i="61"/>
  <c r="H582" i="61"/>
  <c r="H572" i="61"/>
  <c r="H564" i="61"/>
  <c r="H557" i="61"/>
  <c r="H550" i="61"/>
  <c r="H531" i="61"/>
  <c r="H520" i="61"/>
  <c r="H512" i="61"/>
  <c r="H505" i="61"/>
  <c r="H490" i="61"/>
  <c r="H478" i="61"/>
  <c r="H462" i="61"/>
  <c r="H455" i="61"/>
  <c r="H432" i="61"/>
  <c r="H410" i="61"/>
  <c r="H399" i="61"/>
  <c r="H393" i="61"/>
  <c r="H386" i="61"/>
  <c r="H371" i="61"/>
  <c r="H360" i="61"/>
  <c r="H338" i="61"/>
  <c r="H321" i="61"/>
  <c r="H309" i="61"/>
  <c r="H295" i="61"/>
  <c r="H289" i="61"/>
  <c r="H281" i="61"/>
  <c r="H254" i="61"/>
  <c r="H265" i="61" s="1"/>
  <c r="H223" i="61"/>
  <c r="H210" i="61"/>
  <c r="H178" i="61"/>
  <c r="H169" i="61"/>
  <c r="H154" i="61"/>
  <c r="H135" i="61"/>
  <c r="H119" i="61"/>
  <c r="H105" i="61"/>
  <c r="H81" i="61"/>
  <c r="H74" i="61"/>
  <c r="H66" i="61"/>
  <c r="H58" i="61"/>
  <c r="H52" i="61"/>
  <c r="H47" i="61"/>
  <c r="H34" i="61"/>
  <c r="H20" i="61"/>
  <c r="H590" i="61" l="1"/>
  <c r="H684" i="61"/>
  <c r="H82" i="61"/>
  <c r="H890" i="61"/>
  <c r="H179" i="61"/>
  <c r="H433" i="61"/>
  <c r="H1067" i="61"/>
  <c r="H1069" i="61" l="1"/>
  <c r="J422" i="61" l="1"/>
  <c r="J423" i="61"/>
  <c r="J424" i="61"/>
  <c r="J425" i="61"/>
  <c r="J388" i="61"/>
  <c r="J393" i="61" s="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P4" i="30"/>
  <c r="J82" i="61" l="1"/>
  <c r="AP4" i="39"/>
  <c r="M422" i="61" l="1"/>
  <c r="M423" i="61"/>
  <c r="M424" i="61"/>
  <c r="M425" i="61"/>
  <c r="AM10" i="16"/>
  <c r="AM49" i="16"/>
  <c r="AM77" i="16"/>
  <c r="AM208" i="16"/>
  <c r="L423" i="61"/>
  <c r="L425" i="61"/>
  <c r="AM217" i="16"/>
  <c r="AM221" i="16"/>
  <c r="AM12" i="16"/>
  <c r="AM16" i="16"/>
  <c r="AM20" i="16"/>
  <c r="AM24" i="16"/>
  <c r="AM28" i="16"/>
  <c r="AM32" i="16"/>
  <c r="AM36" i="16"/>
  <c r="AM40" i="16"/>
  <c r="AM44" i="16"/>
  <c r="AM48" i="16"/>
  <c r="AM52" i="16"/>
  <c r="AM56" i="16"/>
  <c r="AM60" i="16"/>
  <c r="AM64" i="16"/>
  <c r="AM68" i="16"/>
  <c r="AM72" i="16"/>
  <c r="AM76" i="16"/>
  <c r="AM80" i="16"/>
  <c r="AM84" i="16"/>
  <c r="AM88" i="16"/>
  <c r="AM92" i="16"/>
  <c r="AM96" i="16"/>
  <c r="AM100" i="16"/>
  <c r="AM104" i="16"/>
  <c r="AM108" i="16"/>
  <c r="AM112" i="16"/>
  <c r="AM116" i="16"/>
  <c r="AM120" i="16"/>
  <c r="AM124" i="16"/>
  <c r="AM128" i="16"/>
  <c r="AM132" i="16"/>
  <c r="AM136" i="16"/>
  <c r="AM140" i="16"/>
  <c r="AM144" i="16"/>
  <c r="AM148" i="16"/>
  <c r="AM152" i="16"/>
  <c r="AM156" i="16"/>
  <c r="AM160" i="16"/>
  <c r="AM164" i="16"/>
  <c r="AM168" i="16"/>
  <c r="AM172" i="16"/>
  <c r="AM176" i="16"/>
  <c r="AM180" i="16"/>
  <c r="AM188" i="16"/>
  <c r="AM196" i="16"/>
  <c r="AM204" i="16"/>
  <c r="AM212" i="16"/>
  <c r="AI11" i="15"/>
  <c r="AI27" i="15"/>
  <c r="AI43" i="15"/>
  <c r="AI59" i="15"/>
  <c r="AI75" i="15"/>
  <c r="AI24" i="15"/>
  <c r="AI36" i="15"/>
  <c r="AI50" i="15"/>
  <c r="AI67" i="15"/>
  <c r="AI80" i="15"/>
  <c r="AM220" i="16" l="1"/>
  <c r="K423" i="61"/>
  <c r="AM192" i="16"/>
  <c r="AM216" i="16"/>
  <c r="AM200" i="16"/>
  <c r="AM184" i="16"/>
  <c r="AM7" i="16"/>
  <c r="AM9" i="16"/>
  <c r="AM5" i="16"/>
  <c r="AM209" i="16"/>
  <c r="AM4" i="16"/>
  <c r="AM6" i="16"/>
  <c r="AM177" i="16"/>
  <c r="AM199" i="16"/>
  <c r="AM195" i="16"/>
  <c r="AM179" i="16"/>
  <c r="AM167" i="16"/>
  <c r="AM147" i="16"/>
  <c r="K422" i="61"/>
  <c r="AM113" i="16"/>
  <c r="K425" i="61"/>
  <c r="AM81" i="16"/>
  <c r="AM145" i="16"/>
  <c r="AM17" i="16"/>
  <c r="K424" i="61"/>
  <c r="AI71" i="15"/>
  <c r="AI55" i="15"/>
  <c r="AI39" i="15"/>
  <c r="AI23" i="15"/>
  <c r="AI7" i="15"/>
  <c r="AI83" i="15"/>
  <c r="AI51" i="15"/>
  <c r="AI35" i="15"/>
  <c r="AI19" i="15"/>
  <c r="AI79" i="15"/>
  <c r="AI63" i="15"/>
  <c r="AI47" i="15"/>
  <c r="AI31" i="15"/>
  <c r="AI15" i="15"/>
  <c r="AM197" i="16"/>
  <c r="AM173" i="16"/>
  <c r="AM165" i="16"/>
  <c r="AM149" i="16"/>
  <c r="AM61" i="16"/>
  <c r="AM53" i="16"/>
  <c r="AM37" i="16"/>
  <c r="AM21" i="16"/>
  <c r="AM13" i="16"/>
  <c r="AM8" i="16"/>
  <c r="AM185" i="16"/>
  <c r="AM153" i="16"/>
  <c r="AM121" i="16"/>
  <c r="AM89" i="16"/>
  <c r="AM57" i="16"/>
  <c r="AM25" i="16"/>
  <c r="L422" i="61"/>
  <c r="AM213" i="16"/>
  <c r="AM205" i="16"/>
  <c r="AM189" i="16"/>
  <c r="AM181" i="16"/>
  <c r="AM157" i="16"/>
  <c r="AM141" i="16"/>
  <c r="AM133" i="16"/>
  <c r="AM125" i="16"/>
  <c r="AM117" i="16"/>
  <c r="AM109" i="16"/>
  <c r="AM101" i="16"/>
  <c r="AM93" i="16"/>
  <c r="AM85" i="16"/>
  <c r="AM69" i="16"/>
  <c r="AM45" i="16"/>
  <c r="AM29" i="16"/>
  <c r="AM193" i="16"/>
  <c r="AM161" i="16"/>
  <c r="AM129" i="16"/>
  <c r="AM97" i="16"/>
  <c r="AM65" i="16"/>
  <c r="AM33" i="16"/>
  <c r="AM201" i="16"/>
  <c r="AM169" i="16"/>
  <c r="AM137" i="16"/>
  <c r="AM105" i="16"/>
  <c r="AM73" i="16"/>
  <c r="AM41" i="16"/>
  <c r="AM219" i="16"/>
  <c r="AM215" i="16"/>
  <c r="L424" i="61"/>
  <c r="AM211" i="16"/>
  <c r="AM207" i="16"/>
  <c r="AM203" i="16"/>
  <c r="AM191" i="16"/>
  <c r="AM187" i="16"/>
  <c r="AM183" i="16"/>
  <c r="AM175" i="16"/>
  <c r="AM171" i="16"/>
  <c r="AM163" i="16"/>
  <c r="AM159" i="16"/>
  <c r="AM155" i="16"/>
  <c r="AM151" i="16"/>
  <c r="AM143" i="16"/>
  <c r="AM139" i="16"/>
  <c r="AM135" i="16"/>
  <c r="AM131" i="16"/>
  <c r="AM127" i="16"/>
  <c r="AM123" i="16"/>
  <c r="AM119" i="16"/>
  <c r="AM115" i="16"/>
  <c r="AM111" i="16"/>
  <c r="AM107" i="16"/>
  <c r="AM103" i="16"/>
  <c r="AM99" i="16"/>
  <c r="AM95" i="16"/>
  <c r="AM91" i="16"/>
  <c r="AM87" i="16"/>
  <c r="AM83" i="16"/>
  <c r="AM79" i="16"/>
  <c r="AM75" i="16"/>
  <c r="AM71" i="16"/>
  <c r="AM67" i="16"/>
  <c r="AM63" i="16"/>
  <c r="AM59" i="16"/>
  <c r="AM55" i="16"/>
  <c r="AM51" i="16"/>
  <c r="AM47" i="16"/>
  <c r="AM43" i="16"/>
  <c r="AM39" i="16"/>
  <c r="AM35" i="16"/>
  <c r="AM31" i="16"/>
  <c r="AM27" i="16"/>
  <c r="AM23" i="16"/>
  <c r="AM19" i="16"/>
  <c r="AM15" i="16"/>
  <c r="AM11" i="16"/>
  <c r="AI86" i="15"/>
  <c r="AI82" i="15"/>
  <c r="AI78" i="15"/>
  <c r="AI74" i="15"/>
  <c r="AI70" i="15"/>
  <c r="AI66" i="15"/>
  <c r="AI62" i="15"/>
  <c r="AI58" i="15"/>
  <c r="AI54" i="15"/>
  <c r="AI46" i="15"/>
  <c r="AI42" i="15"/>
  <c r="AI38" i="15"/>
  <c r="AI34" i="15"/>
  <c r="AI30" i="15"/>
  <c r="AI26" i="15"/>
  <c r="AI22" i="15"/>
  <c r="AI18" i="15"/>
  <c r="AI14" i="15"/>
  <c r="AI10" i="15"/>
  <c r="AI6" i="15"/>
  <c r="AI85" i="15"/>
  <c r="AI81" i="15"/>
  <c r="AI77" i="15"/>
  <c r="AI73" i="15"/>
  <c r="AI69" i="15"/>
  <c r="AI65" i="15"/>
  <c r="AI61" i="15"/>
  <c r="AI57" i="15"/>
  <c r="AI53" i="15"/>
  <c r="AI49" i="15"/>
  <c r="AI45" i="15"/>
  <c r="AI41" i="15"/>
  <c r="AI37" i="15"/>
  <c r="AI33" i="15"/>
  <c r="AI29" i="15"/>
  <c r="AI25" i="15"/>
  <c r="AI21" i="15"/>
  <c r="AI17" i="15"/>
  <c r="AI13" i="15"/>
  <c r="AI9" i="15"/>
  <c r="AI5" i="15"/>
  <c r="AI84" i="15"/>
  <c r="AI76" i="15"/>
  <c r="AI72" i="15"/>
  <c r="AI68" i="15"/>
  <c r="AI64" i="15"/>
  <c r="AI60" i="15"/>
  <c r="AI56" i="15"/>
  <c r="AI52" i="15"/>
  <c r="AI48" i="15"/>
  <c r="AI44" i="15"/>
  <c r="AI40" i="15"/>
  <c r="AI32" i="15"/>
  <c r="AI28" i="15"/>
  <c r="AI20" i="15"/>
  <c r="AI16" i="15"/>
  <c r="AI12" i="15"/>
  <c r="AI8" i="15"/>
  <c r="AM222" i="16"/>
  <c r="AM218" i="16"/>
  <c r="AM214" i="16"/>
  <c r="AM210" i="16"/>
  <c r="AM206" i="16"/>
  <c r="AM202" i="16"/>
  <c r="AM198" i="16"/>
  <c r="AM194" i="16"/>
  <c r="AM190" i="16"/>
  <c r="AM186" i="16"/>
  <c r="AM182" i="16"/>
  <c r="AM178" i="16"/>
  <c r="AM174" i="16"/>
  <c r="AM170" i="16"/>
  <c r="AM166" i="16"/>
  <c r="AM162" i="16"/>
  <c r="AM158" i="16"/>
  <c r="AM154" i="16"/>
  <c r="AM150" i="16"/>
  <c r="AM146" i="16"/>
  <c r="AM142" i="16"/>
  <c r="AM138" i="16"/>
  <c r="AM134" i="16"/>
  <c r="AM130" i="16"/>
  <c r="AM126" i="16"/>
  <c r="AM122" i="16"/>
  <c r="AM118" i="16"/>
  <c r="AM114" i="16"/>
  <c r="AM110" i="16"/>
  <c r="AM106" i="16"/>
  <c r="AM102" i="16"/>
  <c r="AM98" i="16"/>
  <c r="AM94" i="16"/>
  <c r="AM90" i="16"/>
  <c r="AM86" i="16"/>
  <c r="AM82" i="16"/>
  <c r="AM78" i="16"/>
  <c r="AM74" i="16"/>
  <c r="AM70" i="16"/>
  <c r="AM66" i="16"/>
  <c r="AM62" i="16"/>
  <c r="AM58" i="16"/>
  <c r="AM54" i="16"/>
  <c r="AM50" i="16"/>
  <c r="AM46" i="16"/>
  <c r="AM42" i="16"/>
  <c r="AM38" i="16"/>
  <c r="AM34" i="16"/>
  <c r="AM30" i="16"/>
  <c r="AM26" i="16"/>
  <c r="AM22" i="16"/>
  <c r="AM18" i="16"/>
  <c r="AM14" i="16"/>
  <c r="M6" i="61"/>
  <c r="M20" i="61" s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K54" i="61"/>
  <c r="K58" i="61" s="1"/>
  <c r="K60" i="61"/>
  <c r="K66" i="61" s="1"/>
  <c r="K81" i="61"/>
  <c r="L20" i="61" l="1"/>
  <c r="R6" i="61"/>
  <c r="Q74" i="61"/>
  <c r="AI3" i="15"/>
  <c r="K22" i="61"/>
  <c r="K74" i="61"/>
  <c r="K36" i="61"/>
  <c r="K47" i="61" s="1"/>
  <c r="K49" i="61"/>
  <c r="K52" i="61" s="1"/>
  <c r="M22" i="61"/>
  <c r="M34" i="61" s="1"/>
  <c r="K82" i="61" l="1"/>
  <c r="J584" i="61" l="1"/>
  <c r="J589" i="61" s="1"/>
  <c r="J574" i="61"/>
  <c r="J582" i="61" s="1"/>
  <c r="J566" i="61"/>
  <c r="J572" i="61" s="1"/>
  <c r="J559" i="61"/>
  <c r="J564" i="61" s="1"/>
  <c r="J552" i="61"/>
  <c r="J557" i="61" s="1"/>
  <c r="J533" i="61"/>
  <c r="J550" i="61" s="1"/>
  <c r="J522" i="61"/>
  <c r="J531" i="61" s="1"/>
  <c r="J514" i="61"/>
  <c r="J520" i="61" s="1"/>
  <c r="J507" i="61"/>
  <c r="J512" i="61" s="1"/>
  <c r="J492" i="61"/>
  <c r="J505" i="61" s="1"/>
  <c r="J480" i="61"/>
  <c r="J490" i="61" s="1"/>
  <c r="J464" i="61"/>
  <c r="J478" i="61" s="1"/>
  <c r="J457" i="61"/>
  <c r="J462" i="61" s="1"/>
  <c r="J436" i="61"/>
  <c r="J455" i="61" s="1"/>
  <c r="J212" i="61" l="1"/>
  <c r="J223" i="61" s="1"/>
  <c r="J182" i="61"/>
  <c r="AI3" i="32" l="1"/>
  <c r="AJ3" i="32"/>
  <c r="J1062" i="61" l="1"/>
  <c r="J1066" i="61" s="1"/>
  <c r="J1055" i="61"/>
  <c r="J1042" i="61"/>
  <c r="J1031" i="61"/>
  <c r="J1040" i="61" s="1"/>
  <c r="J1011" i="61"/>
  <c r="J990" i="61"/>
  <c r="J1009" i="61" s="1"/>
  <c r="J978" i="61"/>
  <c r="J988" i="61" s="1"/>
  <c r="J961" i="61"/>
  <c r="J976" i="61" s="1"/>
  <c r="J950" i="61"/>
  <c r="J959" i="61" s="1"/>
  <c r="J931" i="61"/>
  <c r="J948" i="61" s="1"/>
  <c r="J920" i="61"/>
  <c r="J929" i="61" s="1"/>
  <c r="J893" i="61"/>
  <c r="J881" i="61"/>
  <c r="J889" i="61" s="1"/>
  <c r="J872" i="61"/>
  <c r="J879" i="61" s="1"/>
  <c r="J864" i="61"/>
  <c r="J870" i="61" s="1"/>
  <c r="J857" i="61"/>
  <c r="J855" i="61"/>
  <c r="J845" i="61"/>
  <c r="J849" i="61" s="1"/>
  <c r="J823" i="61"/>
  <c r="J843" i="61" s="1"/>
  <c r="J810" i="61"/>
  <c r="J821" i="61" s="1"/>
  <c r="J798" i="61"/>
  <c r="J808" i="61" s="1"/>
  <c r="J790" i="61"/>
  <c r="J796" i="61" s="1"/>
  <c r="J770" i="61"/>
  <c r="J788" i="61" s="1"/>
  <c r="J764" i="61"/>
  <c r="J768" i="61" s="1"/>
  <c r="J753" i="61"/>
  <c r="J762" i="61" s="1"/>
  <c r="J744" i="61"/>
  <c r="J751" i="61" s="1"/>
  <c r="J728" i="61"/>
  <c r="J742" i="61" s="1"/>
  <c r="J721" i="61"/>
  <c r="J726" i="61" s="1"/>
  <c r="J713" i="61"/>
  <c r="J719" i="61" s="1"/>
  <c r="J687" i="61"/>
  <c r="J711" i="61" s="1"/>
  <c r="J683" i="61"/>
  <c r="J676" i="61"/>
  <c r="J668" i="61"/>
  <c r="J659" i="61"/>
  <c r="J647" i="61"/>
  <c r="J639" i="61"/>
  <c r="J622" i="61"/>
  <c r="J428" i="61" l="1"/>
  <c r="J432" i="61" s="1"/>
  <c r="J421" i="61"/>
  <c r="J412" i="61"/>
  <c r="J416" i="61" s="1"/>
  <c r="J401" i="61"/>
  <c r="J410" i="61" s="1"/>
  <c r="J395" i="61"/>
  <c r="J399" i="61" s="1"/>
  <c r="J373" i="61"/>
  <c r="J386" i="61" s="1"/>
  <c r="J362" i="61"/>
  <c r="J371" i="61" s="1"/>
  <c r="J340" i="61"/>
  <c r="J360" i="61" s="1"/>
  <c r="J323" i="61"/>
  <c r="J338" i="61" s="1"/>
  <c r="J311" i="61"/>
  <c r="J321" i="61" s="1"/>
  <c r="J297" i="61"/>
  <c r="J309" i="61" s="1"/>
  <c r="J291" i="61"/>
  <c r="J295" i="61" s="1"/>
  <c r="J283" i="61"/>
  <c r="J289" i="61" s="1"/>
  <c r="J267" i="61"/>
  <c r="J281" i="61" s="1"/>
  <c r="J256" i="61"/>
  <c r="J265" i="61" s="1"/>
  <c r="J238" i="61"/>
  <c r="J254" i="61" s="1"/>
  <c r="J225" i="61"/>
  <c r="J236" i="61" s="1"/>
  <c r="J171" i="61"/>
  <c r="J178" i="61" s="1"/>
  <c r="J156" i="61"/>
  <c r="J169" i="61" s="1"/>
  <c r="J137" i="61"/>
  <c r="J121" i="61"/>
  <c r="J107" i="61"/>
  <c r="J85" i="61"/>
  <c r="AO3" i="30" l="1"/>
  <c r="R376" i="61" l="1"/>
  <c r="Q376" i="61"/>
  <c r="Q384" i="61"/>
  <c r="R384" i="61"/>
  <c r="R379" i="61"/>
  <c r="Q379" i="61"/>
  <c r="R375" i="61"/>
  <c r="Q375" i="61"/>
  <c r="R750" i="61"/>
  <c r="Q750" i="61"/>
  <c r="R741" i="61"/>
  <c r="Q741" i="61"/>
  <c r="R381" i="61"/>
  <c r="Q381" i="61"/>
  <c r="R383" i="61"/>
  <c r="Q383" i="61"/>
  <c r="R378" i="61"/>
  <c r="Q378" i="61"/>
  <c r="R374" i="61"/>
  <c r="Q374" i="61"/>
  <c r="R747" i="61"/>
  <c r="R745" i="61"/>
  <c r="Q745" i="61"/>
  <c r="R382" i="61"/>
  <c r="Q382" i="61"/>
  <c r="R377" i="61"/>
  <c r="Q377" i="61"/>
  <c r="R682" i="61"/>
  <c r="Q682" i="61"/>
  <c r="R746" i="61"/>
  <c r="Q746" i="61"/>
  <c r="AL3" i="30"/>
  <c r="Q747" i="61"/>
  <c r="AH3" i="32"/>
  <c r="R748" i="61" l="1"/>
  <c r="Q748" i="61"/>
  <c r="R380" i="61"/>
  <c r="Q380" i="61"/>
  <c r="R749" i="61"/>
  <c r="Q749" i="61"/>
  <c r="R385" i="61"/>
  <c r="Q385" i="61"/>
  <c r="P622" i="61"/>
  <c r="N1067" i="61" l="1"/>
  <c r="N433" i="61" l="1"/>
  <c r="O1067" i="61" l="1"/>
  <c r="P1066" i="61"/>
  <c r="P1060" i="61"/>
  <c r="P1053" i="61"/>
  <c r="P1040" i="61"/>
  <c r="P1029" i="61"/>
  <c r="P1009" i="61"/>
  <c r="P988" i="61"/>
  <c r="P976" i="61"/>
  <c r="P959" i="61"/>
  <c r="P948" i="61"/>
  <c r="P929" i="61"/>
  <c r="P918" i="61"/>
  <c r="O890" i="61"/>
  <c r="N890" i="61"/>
  <c r="P889" i="61"/>
  <c r="P879" i="61"/>
  <c r="P870" i="61"/>
  <c r="P862" i="61"/>
  <c r="P855" i="61"/>
  <c r="P849" i="61"/>
  <c r="P843" i="61"/>
  <c r="P821" i="61"/>
  <c r="P808" i="61"/>
  <c r="P796" i="61"/>
  <c r="P788" i="61"/>
  <c r="P768" i="61"/>
  <c r="P762" i="61"/>
  <c r="P751" i="61"/>
  <c r="P742" i="61"/>
  <c r="P726" i="61"/>
  <c r="P719" i="61"/>
  <c r="P711" i="61"/>
  <c r="O684" i="61"/>
  <c r="N684" i="61"/>
  <c r="P676" i="61"/>
  <c r="P668" i="61"/>
  <c r="P659" i="61"/>
  <c r="P654" i="61"/>
  <c r="P647" i="61"/>
  <c r="P639" i="61"/>
  <c r="P610" i="61"/>
  <c r="O590" i="61"/>
  <c r="N590" i="61"/>
  <c r="P589" i="61"/>
  <c r="P582" i="61"/>
  <c r="P572" i="61"/>
  <c r="P564" i="61"/>
  <c r="P557" i="61"/>
  <c r="P550" i="61"/>
  <c r="P531" i="61"/>
  <c r="P520" i="61"/>
  <c r="P512" i="61"/>
  <c r="P505" i="61"/>
  <c r="P490" i="61"/>
  <c r="P478" i="61"/>
  <c r="P462" i="61"/>
  <c r="P455" i="61"/>
  <c r="P432" i="61"/>
  <c r="P426" i="61"/>
  <c r="P416" i="61"/>
  <c r="P399" i="61"/>
  <c r="P393" i="61"/>
  <c r="P386" i="61"/>
  <c r="P371" i="61"/>
  <c r="P360" i="61"/>
  <c r="P338" i="61"/>
  <c r="P321" i="61"/>
  <c r="P309" i="61"/>
  <c r="P295" i="61"/>
  <c r="P289" i="61"/>
  <c r="P281" i="61"/>
  <c r="P265" i="61"/>
  <c r="P254" i="61"/>
  <c r="P223" i="61"/>
  <c r="P210" i="61"/>
  <c r="N179" i="61"/>
  <c r="P179" i="61" s="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P20" i="61"/>
  <c r="N1069" i="61" l="1"/>
  <c r="P433" i="61"/>
  <c r="O1069" i="61"/>
  <c r="P1067" i="61"/>
  <c r="P684" i="61"/>
  <c r="P890" i="61"/>
  <c r="P590" i="61"/>
  <c r="P82" i="61"/>
  <c r="J105" i="61"/>
  <c r="J210" i="61"/>
  <c r="J862" i="61"/>
  <c r="J135" i="61"/>
  <c r="J154" i="61"/>
  <c r="J426" i="61"/>
  <c r="J1053" i="61"/>
  <c r="J1060" i="61"/>
  <c r="J119" i="61"/>
  <c r="J1029" i="61"/>
  <c r="J654" i="61"/>
  <c r="J918" i="61"/>
  <c r="P1069" i="61" l="1"/>
  <c r="J433" i="61"/>
  <c r="J434" i="61" s="1"/>
  <c r="J1067" i="61"/>
  <c r="J1068" i="61" s="1"/>
  <c r="J179" i="61"/>
  <c r="J180" i="61" s="1"/>
  <c r="J684" i="61"/>
  <c r="J685" i="61" s="1"/>
  <c r="J890" i="61"/>
  <c r="J891" i="61" s="1"/>
  <c r="K687" i="61" l="1"/>
  <c r="K711" i="61" s="1"/>
  <c r="K713" i="61"/>
  <c r="K719" i="61" s="1"/>
  <c r="K744" i="61"/>
  <c r="K751" i="61" s="1"/>
  <c r="K764" i="61"/>
  <c r="K768" i="61" s="1"/>
  <c r="K770" i="61"/>
  <c r="K788" i="61" s="1"/>
  <c r="K798" i="61"/>
  <c r="K808" i="61" s="1"/>
  <c r="K872" i="61"/>
  <c r="K879" i="61" s="1"/>
  <c r="AG3" i="32"/>
  <c r="K881" i="61" l="1"/>
  <c r="K889" i="61" s="1"/>
  <c r="K753" i="61"/>
  <c r="K762" i="61" s="1"/>
  <c r="L881" i="61"/>
  <c r="L889" i="61" s="1"/>
  <c r="K864" i="61"/>
  <c r="K870" i="61" s="1"/>
  <c r="K810" i="61"/>
  <c r="K821" i="61" s="1"/>
  <c r="K790" i="61"/>
  <c r="K796" i="61" s="1"/>
  <c r="K721" i="61"/>
  <c r="K726" i="61" s="1"/>
  <c r="L851" i="61"/>
  <c r="L855" i="61" s="1"/>
  <c r="L770" i="61"/>
  <c r="L788" i="61" s="1"/>
  <c r="L753" i="61"/>
  <c r="L762" i="61" s="1"/>
  <c r="L1042" i="61"/>
  <c r="R1042" i="61" s="1"/>
  <c r="M1031" i="61"/>
  <c r="M1040" i="61" s="1"/>
  <c r="M1011" i="61"/>
  <c r="M1062" i="61"/>
  <c r="K857" i="61"/>
  <c r="K851" i="61"/>
  <c r="K855" i="61" s="1"/>
  <c r="K845" i="61"/>
  <c r="K849" i="61" s="1"/>
  <c r="K823" i="61"/>
  <c r="K843" i="61" s="1"/>
  <c r="M713" i="61"/>
  <c r="M719" i="61" s="1"/>
  <c r="L893" i="61"/>
  <c r="L823" i="61"/>
  <c r="L843" i="61" s="1"/>
  <c r="L798" i="61"/>
  <c r="L808" i="61" s="1"/>
  <c r="K728" i="61"/>
  <c r="K742" i="61" s="1"/>
  <c r="M864" i="61"/>
  <c r="M870" i="61" s="1"/>
  <c r="L961" i="61"/>
  <c r="L976" i="61" s="1"/>
  <c r="M857" i="61"/>
  <c r="M764" i="61"/>
  <c r="M768" i="61" s="1"/>
  <c r="M744" i="61"/>
  <c r="M751" i="61" s="1"/>
  <c r="M728" i="61"/>
  <c r="M742" i="61" s="1"/>
  <c r="L1031" i="61"/>
  <c r="L1040" i="61" s="1"/>
  <c r="L1011" i="61"/>
  <c r="L1062" i="61"/>
  <c r="M950" i="61"/>
  <c r="M959" i="61" s="1"/>
  <c r="M931" i="61"/>
  <c r="M948" i="61" s="1"/>
  <c r="M721" i="61"/>
  <c r="M726" i="61" s="1"/>
  <c r="M687" i="61"/>
  <c r="M711" i="61" s="1"/>
  <c r="L872" i="61"/>
  <c r="L879" i="61" s="1"/>
  <c r="L857" i="61"/>
  <c r="L845" i="61"/>
  <c r="L849" i="61" s="1"/>
  <c r="M810" i="61"/>
  <c r="M821" i="61" s="1"/>
  <c r="M790" i="61"/>
  <c r="M796" i="61" s="1"/>
  <c r="L764" i="61"/>
  <c r="L768" i="61" s="1"/>
  <c r="L744" i="61"/>
  <c r="L751" i="61" s="1"/>
  <c r="L728" i="61"/>
  <c r="L742" i="61" s="1"/>
  <c r="M1055" i="61"/>
  <c r="L990" i="61"/>
  <c r="L1009" i="61" s="1"/>
  <c r="M978" i="61"/>
  <c r="M988" i="61" s="1"/>
  <c r="L950" i="61"/>
  <c r="L959" i="61" s="1"/>
  <c r="L931" i="61"/>
  <c r="L948" i="61" s="1"/>
  <c r="M920" i="61"/>
  <c r="L721" i="61"/>
  <c r="L726" i="61" s="1"/>
  <c r="L687" i="61"/>
  <c r="L711" i="61" s="1"/>
  <c r="M881" i="61"/>
  <c r="M889" i="61" s="1"/>
  <c r="M851" i="61"/>
  <c r="M855" i="61" s="1"/>
  <c r="M823" i="61"/>
  <c r="M843" i="61" s="1"/>
  <c r="L810" i="61"/>
  <c r="L821" i="61" s="1"/>
  <c r="M798" i="61"/>
  <c r="M808" i="61" s="1"/>
  <c r="L790" i="61"/>
  <c r="L796" i="61" s="1"/>
  <c r="M770" i="61"/>
  <c r="M788" i="61" s="1"/>
  <c r="M753" i="61"/>
  <c r="M762" i="61" s="1"/>
  <c r="L1055" i="61"/>
  <c r="M1042" i="61"/>
  <c r="L978" i="61"/>
  <c r="L988" i="61" s="1"/>
  <c r="M961" i="61"/>
  <c r="M976" i="61" s="1"/>
  <c r="L920" i="61"/>
  <c r="L713" i="61"/>
  <c r="L719" i="61" s="1"/>
  <c r="M872" i="61"/>
  <c r="M879" i="61" s="1"/>
  <c r="L864" i="61"/>
  <c r="L870" i="61" s="1"/>
  <c r="M845" i="61"/>
  <c r="M849" i="61" s="1"/>
  <c r="M893" i="61"/>
  <c r="M990" i="61"/>
  <c r="M1009" i="61" s="1"/>
  <c r="AP3" i="30"/>
  <c r="R1005" i="61" l="1"/>
  <c r="Q1005" i="61"/>
  <c r="R832" i="61"/>
  <c r="Q832" i="61"/>
  <c r="R968" i="61"/>
  <c r="Q968" i="61"/>
  <c r="R1048" i="61"/>
  <c r="Q1048" i="61"/>
  <c r="R760" i="61"/>
  <c r="Q760" i="61"/>
  <c r="R780" i="61"/>
  <c r="Q780" i="61"/>
  <c r="R800" i="61"/>
  <c r="Q800" i="61"/>
  <c r="R818" i="61"/>
  <c r="Q818" i="61"/>
  <c r="R846" i="61"/>
  <c r="Q846" i="61"/>
  <c r="R868" i="61"/>
  <c r="Q868" i="61"/>
  <c r="R888" i="61"/>
  <c r="Q888" i="61"/>
  <c r="R701" i="61"/>
  <c r="Q701" i="61"/>
  <c r="R708" i="61"/>
  <c r="Q708" i="61"/>
  <c r="R895" i="61"/>
  <c r="Q895" i="61"/>
  <c r="R925" i="61"/>
  <c r="Q925" i="61"/>
  <c r="R931" i="61"/>
  <c r="Q931" i="61"/>
  <c r="R935" i="61"/>
  <c r="Q935" i="61"/>
  <c r="R939" i="61"/>
  <c r="Q939" i="61"/>
  <c r="R943" i="61"/>
  <c r="Q943" i="61"/>
  <c r="R947" i="61"/>
  <c r="Q947" i="61"/>
  <c r="R953" i="61"/>
  <c r="Q953" i="61"/>
  <c r="R908" i="61"/>
  <c r="Q908" i="61"/>
  <c r="R954" i="61"/>
  <c r="Q954" i="61"/>
  <c r="R1002" i="61"/>
  <c r="Q1002" i="61"/>
  <c r="R874" i="61"/>
  <c r="Q874" i="61"/>
  <c r="R801" i="61"/>
  <c r="Q801" i="61"/>
  <c r="R994" i="61"/>
  <c r="Q994" i="61"/>
  <c r="R1003" i="61"/>
  <c r="Q1003" i="61"/>
  <c r="R1065" i="61"/>
  <c r="Q1065" i="61"/>
  <c r="R1018" i="61"/>
  <c r="Q1018" i="61"/>
  <c r="R1027" i="61"/>
  <c r="Q1027" i="61"/>
  <c r="R840" i="61"/>
  <c r="Q840" i="61"/>
  <c r="R713" i="61"/>
  <c r="Q713" i="61"/>
  <c r="R921" i="61"/>
  <c r="Q921" i="61"/>
  <c r="R963" i="61"/>
  <c r="Q963" i="61"/>
  <c r="R967" i="61"/>
  <c r="Q967" i="61"/>
  <c r="R971" i="61"/>
  <c r="Q971" i="61"/>
  <c r="R975" i="61"/>
  <c r="Q975" i="61"/>
  <c r="R981" i="61"/>
  <c r="Q981" i="61"/>
  <c r="R1047" i="61"/>
  <c r="Q1047" i="61"/>
  <c r="Q1051" i="61"/>
  <c r="R1051" i="61"/>
  <c r="R1057" i="61"/>
  <c r="Q1057" i="61"/>
  <c r="R731" i="61"/>
  <c r="Q731" i="61"/>
  <c r="R739" i="61"/>
  <c r="Q739" i="61"/>
  <c r="R894" i="61"/>
  <c r="Q894" i="61"/>
  <c r="Q924" i="61"/>
  <c r="R924" i="61"/>
  <c r="R928" i="61"/>
  <c r="Q928" i="61"/>
  <c r="R934" i="61"/>
  <c r="Q934" i="61"/>
  <c r="R938" i="61"/>
  <c r="Q938" i="61"/>
  <c r="Q942" i="61"/>
  <c r="R942" i="61"/>
  <c r="R946" i="61"/>
  <c r="Q946" i="61"/>
  <c r="R952" i="61"/>
  <c r="Q952" i="61"/>
  <c r="R982" i="61"/>
  <c r="Q982" i="61"/>
  <c r="R986" i="61"/>
  <c r="Q986" i="61"/>
  <c r="R759" i="61"/>
  <c r="Q759" i="61"/>
  <c r="R771" i="61"/>
  <c r="Q771" i="61"/>
  <c r="R779" i="61"/>
  <c r="Q779" i="61"/>
  <c r="R787" i="61"/>
  <c r="Q787" i="61"/>
  <c r="R799" i="61"/>
  <c r="Q799" i="61"/>
  <c r="R807" i="61"/>
  <c r="Q807" i="61"/>
  <c r="R817" i="61"/>
  <c r="Q817" i="61"/>
  <c r="R827" i="61"/>
  <c r="Q827" i="61"/>
  <c r="R835" i="61"/>
  <c r="Q835" i="61"/>
  <c r="R845" i="61"/>
  <c r="Q845" i="61"/>
  <c r="R857" i="61"/>
  <c r="Q857" i="61"/>
  <c r="R867" i="61"/>
  <c r="Q867" i="61"/>
  <c r="R877" i="61"/>
  <c r="Q877" i="61"/>
  <c r="R887" i="61"/>
  <c r="Q887" i="61"/>
  <c r="R691" i="61"/>
  <c r="Q691" i="61"/>
  <c r="Q698" i="61"/>
  <c r="R698" i="61"/>
  <c r="R707" i="61"/>
  <c r="Q707" i="61"/>
  <c r="R716" i="61"/>
  <c r="Q716" i="61"/>
  <c r="R899" i="61"/>
  <c r="Q899" i="61"/>
  <c r="R903" i="61"/>
  <c r="Q903" i="61"/>
  <c r="R907" i="61"/>
  <c r="Q907" i="61"/>
  <c r="R911" i="61"/>
  <c r="Q911" i="61"/>
  <c r="R993" i="61"/>
  <c r="Q993" i="61"/>
  <c r="R1000" i="61"/>
  <c r="Q1000" i="61"/>
  <c r="R1008" i="61"/>
  <c r="Q1008" i="61"/>
  <c r="R1014" i="61"/>
  <c r="Q1014" i="61"/>
  <c r="R1020" i="61"/>
  <c r="Q1020" i="61"/>
  <c r="R1028" i="61"/>
  <c r="Q1028" i="61"/>
  <c r="R1036" i="61"/>
  <c r="Q1036" i="61"/>
  <c r="R784" i="61"/>
  <c r="Q784" i="61"/>
  <c r="R695" i="61"/>
  <c r="Q695" i="61"/>
  <c r="R709" i="61"/>
  <c r="Q709" i="61"/>
  <c r="Q961" i="61"/>
  <c r="R961" i="61"/>
  <c r="R690" i="61"/>
  <c r="Q690" i="61"/>
  <c r="R737" i="61"/>
  <c r="Q737" i="61"/>
  <c r="R765" i="61"/>
  <c r="Q765" i="61"/>
  <c r="R798" i="61"/>
  <c r="Q798" i="61"/>
  <c r="R819" i="61"/>
  <c r="Q819" i="61"/>
  <c r="R839" i="61"/>
  <c r="Q839" i="61"/>
  <c r="R876" i="61"/>
  <c r="Q876" i="61"/>
  <c r="R914" i="61"/>
  <c r="Q914" i="61"/>
  <c r="R729" i="61"/>
  <c r="Q729" i="61"/>
  <c r="Q755" i="61"/>
  <c r="R755" i="61"/>
  <c r="R786" i="61"/>
  <c r="Q786" i="61"/>
  <c r="R811" i="61"/>
  <c r="Q811" i="61"/>
  <c r="Q831" i="61"/>
  <c r="R831" i="61"/>
  <c r="Q866" i="61"/>
  <c r="R866" i="61"/>
  <c r="Q697" i="61"/>
  <c r="R697" i="61"/>
  <c r="R881" i="61"/>
  <c r="Q881" i="61"/>
  <c r="R996" i="61"/>
  <c r="Q996" i="61"/>
  <c r="R1021" i="61"/>
  <c r="Q1021" i="61"/>
  <c r="R916" i="61"/>
  <c r="Q916" i="61"/>
  <c r="R964" i="61"/>
  <c r="Q964" i="61"/>
  <c r="R978" i="61"/>
  <c r="Q978" i="61"/>
  <c r="R1044" i="61"/>
  <c r="Q1044" i="61"/>
  <c r="R1058" i="61"/>
  <c r="Q1058" i="61"/>
  <c r="R772" i="61"/>
  <c r="Q772" i="61"/>
  <c r="R790" i="61"/>
  <c r="Q790" i="61"/>
  <c r="R810" i="61"/>
  <c r="Q810" i="61"/>
  <c r="R836" i="61"/>
  <c r="Q836" i="61"/>
  <c r="R858" i="61"/>
  <c r="Q858" i="61"/>
  <c r="R878" i="61"/>
  <c r="Q878" i="61"/>
  <c r="R692" i="61"/>
  <c r="Q692" i="61"/>
  <c r="R721" i="61"/>
  <c r="Q721" i="61"/>
  <c r="R733" i="61"/>
  <c r="Q733" i="61"/>
  <c r="R900" i="61"/>
  <c r="Q900" i="61"/>
  <c r="R1062" i="61"/>
  <c r="Q1062" i="61"/>
  <c r="R1031" i="61"/>
  <c r="Q1031" i="61"/>
  <c r="R724" i="61"/>
  <c r="Q724" i="61"/>
  <c r="R740" i="61"/>
  <c r="Q740" i="61"/>
  <c r="R854" i="61"/>
  <c r="Q854" i="61"/>
  <c r="R915" i="61"/>
  <c r="Q915" i="61"/>
  <c r="Q1043" i="61"/>
  <c r="R1043" i="61"/>
  <c r="R732" i="61"/>
  <c r="Q732" i="61"/>
  <c r="R770" i="61"/>
  <c r="Q770" i="61"/>
  <c r="R791" i="61"/>
  <c r="Q791" i="61"/>
  <c r="Q813" i="61"/>
  <c r="R813" i="61"/>
  <c r="Q842" i="61"/>
  <c r="R842" i="61"/>
  <c r="R869" i="61"/>
  <c r="Q869" i="61"/>
  <c r="R699" i="61"/>
  <c r="Q699" i="61"/>
  <c r="R956" i="61"/>
  <c r="Q956" i="61"/>
  <c r="R1023" i="61"/>
  <c r="Q1023" i="61"/>
  <c r="R804" i="61"/>
  <c r="Q804" i="61"/>
  <c r="R722" i="61"/>
  <c r="Q722" i="61"/>
  <c r="R917" i="61"/>
  <c r="Q917" i="61"/>
  <c r="R965" i="61"/>
  <c r="Q965" i="61"/>
  <c r="R969" i="61"/>
  <c r="Q969" i="61"/>
  <c r="R973" i="61"/>
  <c r="Q973" i="61"/>
  <c r="R979" i="61"/>
  <c r="Q979" i="61"/>
  <c r="R1045" i="61"/>
  <c r="Q1045" i="61"/>
  <c r="R1049" i="61"/>
  <c r="Q1049" i="61"/>
  <c r="R1055" i="61"/>
  <c r="Q1055" i="61"/>
  <c r="R687" i="61"/>
  <c r="Q687" i="61"/>
  <c r="R694" i="61"/>
  <c r="Q694" i="61"/>
  <c r="R703" i="61"/>
  <c r="Q703" i="61"/>
  <c r="R710" i="61"/>
  <c r="Q710" i="61"/>
  <c r="R723" i="61"/>
  <c r="Q723" i="61"/>
  <c r="R922" i="61"/>
  <c r="Q922" i="61"/>
  <c r="R926" i="61"/>
  <c r="Q926" i="61"/>
  <c r="R932" i="61"/>
  <c r="Q932" i="61"/>
  <c r="R936" i="61"/>
  <c r="Q936" i="61"/>
  <c r="R940" i="61"/>
  <c r="Q940" i="61"/>
  <c r="R944" i="61"/>
  <c r="Q944" i="61"/>
  <c r="R950" i="61"/>
  <c r="Q950" i="61"/>
  <c r="R984" i="61"/>
  <c r="Q984" i="61"/>
  <c r="R990" i="61"/>
  <c r="Q990" i="61"/>
  <c r="R728" i="61"/>
  <c r="Q728" i="61"/>
  <c r="Q736" i="61"/>
  <c r="R736" i="61"/>
  <c r="R754" i="61"/>
  <c r="Q754" i="61"/>
  <c r="R764" i="61"/>
  <c r="Q764" i="61"/>
  <c r="R774" i="61"/>
  <c r="Q774" i="61"/>
  <c r="R782" i="61"/>
  <c r="Q782" i="61"/>
  <c r="R792" i="61"/>
  <c r="Q792" i="61"/>
  <c r="R802" i="61"/>
  <c r="Q802" i="61"/>
  <c r="R812" i="61"/>
  <c r="Q812" i="61"/>
  <c r="R820" i="61"/>
  <c r="Q820" i="61"/>
  <c r="R830" i="61"/>
  <c r="Q830" i="61"/>
  <c r="R838" i="61"/>
  <c r="Q838" i="61"/>
  <c r="R848" i="61"/>
  <c r="Q848" i="61"/>
  <c r="R860" i="61"/>
  <c r="Q860" i="61"/>
  <c r="R872" i="61"/>
  <c r="Q872" i="61"/>
  <c r="R882" i="61"/>
  <c r="Q882" i="61"/>
  <c r="R897" i="61"/>
  <c r="Q897" i="61"/>
  <c r="R901" i="61"/>
  <c r="Q901" i="61"/>
  <c r="R905" i="61"/>
  <c r="Q905" i="61"/>
  <c r="R909" i="61"/>
  <c r="Q909" i="61"/>
  <c r="Q913" i="61"/>
  <c r="R913" i="61"/>
  <c r="R955" i="61"/>
  <c r="Q955" i="61"/>
  <c r="Q997" i="61"/>
  <c r="R997" i="61"/>
  <c r="R1004" i="61"/>
  <c r="Q1004" i="61"/>
  <c r="R1064" i="61"/>
  <c r="Q1064" i="61"/>
  <c r="R1017" i="61"/>
  <c r="Q1017" i="61"/>
  <c r="R1024" i="61"/>
  <c r="Q1024" i="61"/>
  <c r="R1033" i="61"/>
  <c r="Q1033" i="61"/>
  <c r="R794" i="61"/>
  <c r="Q794" i="61"/>
  <c r="R702" i="61"/>
  <c r="Q702" i="61"/>
  <c r="R718" i="61"/>
  <c r="Q718" i="61"/>
  <c r="R758" i="61"/>
  <c r="Q758" i="61"/>
  <c r="R781" i="61"/>
  <c r="Q781" i="61"/>
  <c r="R803" i="61"/>
  <c r="Q803" i="61"/>
  <c r="R834" i="61"/>
  <c r="Q834" i="61"/>
  <c r="R859" i="61"/>
  <c r="Q859" i="61"/>
  <c r="R715" i="61"/>
  <c r="Q715" i="61"/>
  <c r="R893" i="61"/>
  <c r="Q893" i="61"/>
  <c r="R706" i="61"/>
  <c r="Q706" i="61"/>
  <c r="R1038" i="61"/>
  <c r="Q1038" i="61"/>
  <c r="R734" i="61"/>
  <c r="Q734" i="61"/>
  <c r="R773" i="61"/>
  <c r="Q773" i="61"/>
  <c r="R793" i="61"/>
  <c r="Q793" i="61"/>
  <c r="R826" i="61"/>
  <c r="Q826" i="61"/>
  <c r="R847" i="61"/>
  <c r="Q847" i="61"/>
  <c r="R873" i="61"/>
  <c r="Q873" i="61"/>
  <c r="R1012" i="61"/>
  <c r="Q1012" i="61"/>
  <c r="R1032" i="61"/>
  <c r="Q1032" i="61"/>
  <c r="R766" i="61"/>
  <c r="Q766" i="61"/>
  <c r="R972" i="61"/>
  <c r="Q972" i="61"/>
  <c r="R1052" i="61"/>
  <c r="Q1052" i="61"/>
  <c r="R828" i="61"/>
  <c r="Q828" i="61"/>
  <c r="R983" i="61"/>
  <c r="Q983" i="61"/>
  <c r="R987" i="61"/>
  <c r="Q987" i="61"/>
  <c r="R744" i="61"/>
  <c r="Q744" i="61"/>
  <c r="R896" i="61"/>
  <c r="Q896" i="61"/>
  <c r="R904" i="61"/>
  <c r="Q904" i="61"/>
  <c r="R912" i="61"/>
  <c r="Q912" i="61"/>
  <c r="R995" i="61"/>
  <c r="Q995" i="61"/>
  <c r="Q1016" i="61"/>
  <c r="R1016" i="61"/>
  <c r="R1022" i="61"/>
  <c r="Q1022" i="61"/>
  <c r="R725" i="61"/>
  <c r="Q725" i="61"/>
  <c r="R778" i="61"/>
  <c r="Q778" i="61"/>
  <c r="R823" i="61"/>
  <c r="Q823" i="61"/>
  <c r="R883" i="61"/>
  <c r="Q883" i="61"/>
  <c r="R704" i="61"/>
  <c r="Q704" i="61"/>
  <c r="Q998" i="61"/>
  <c r="R998" i="61"/>
  <c r="R1007" i="61"/>
  <c r="Q1007" i="61"/>
  <c r="R1013" i="61"/>
  <c r="Q1013" i="61"/>
  <c r="Q1034" i="61"/>
  <c r="R1034" i="61"/>
  <c r="Q735" i="61"/>
  <c r="R735" i="61"/>
  <c r="Q776" i="61"/>
  <c r="R776" i="61"/>
  <c r="R852" i="61"/>
  <c r="Q852" i="61"/>
  <c r="R700" i="61"/>
  <c r="Q700" i="61"/>
  <c r="R992" i="61"/>
  <c r="Q992" i="61"/>
  <c r="R1001" i="61"/>
  <c r="Q1001" i="61"/>
  <c r="Q1063" i="61"/>
  <c r="R1063" i="61"/>
  <c r="Q1015" i="61"/>
  <c r="R1015" i="61"/>
  <c r="R1025" i="61"/>
  <c r="Q1025" i="61"/>
  <c r="R1037" i="61"/>
  <c r="Q1037" i="61"/>
  <c r="R814" i="61"/>
  <c r="Q814" i="61"/>
  <c r="R864" i="61"/>
  <c r="Q864" i="61"/>
  <c r="R884" i="61"/>
  <c r="Q884" i="61"/>
  <c r="R920" i="61"/>
  <c r="Q920" i="61"/>
  <c r="Q962" i="61"/>
  <c r="R962" i="61"/>
  <c r="R966" i="61"/>
  <c r="Q966" i="61"/>
  <c r="R970" i="61"/>
  <c r="Q970" i="61"/>
  <c r="R974" i="61"/>
  <c r="Q974" i="61"/>
  <c r="Q980" i="61"/>
  <c r="R980" i="61"/>
  <c r="R1046" i="61"/>
  <c r="Q1046" i="61"/>
  <c r="R1050" i="61"/>
  <c r="Q1050" i="61"/>
  <c r="R1056" i="61"/>
  <c r="Q1056" i="61"/>
  <c r="R923" i="61"/>
  <c r="Q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5" i="61"/>
  <c r="Q985" i="61"/>
  <c r="R991" i="61"/>
  <c r="Q991" i="61"/>
  <c r="R730" i="61"/>
  <c r="Q730" i="61"/>
  <c r="R738" i="61"/>
  <c r="Q738" i="61"/>
  <c r="R757" i="61"/>
  <c r="Q757" i="61"/>
  <c r="R767" i="61"/>
  <c r="Q767" i="61"/>
  <c r="R777" i="61"/>
  <c r="Q777" i="61"/>
  <c r="R785" i="61"/>
  <c r="Q785" i="61"/>
  <c r="R795" i="61"/>
  <c r="Q795" i="61"/>
  <c r="R805" i="61"/>
  <c r="Q805" i="61"/>
  <c r="R815" i="61"/>
  <c r="Q815" i="61"/>
  <c r="R825" i="61"/>
  <c r="Q825" i="61"/>
  <c r="R833" i="61"/>
  <c r="Q833" i="61"/>
  <c r="R841" i="61"/>
  <c r="Q841" i="61"/>
  <c r="R853" i="61"/>
  <c r="Q853" i="61"/>
  <c r="R865" i="61"/>
  <c r="Q865" i="61"/>
  <c r="R875" i="61"/>
  <c r="Q875" i="61"/>
  <c r="R885" i="61"/>
  <c r="Q885" i="61"/>
  <c r="R689" i="61"/>
  <c r="Q689" i="61"/>
  <c r="R696" i="61"/>
  <c r="Q696" i="61"/>
  <c r="R705" i="61"/>
  <c r="Q705" i="61"/>
  <c r="R714" i="61"/>
  <c r="Q714" i="61"/>
  <c r="R898" i="61"/>
  <c r="Q898" i="61"/>
  <c r="R902" i="61"/>
  <c r="Q902" i="61"/>
  <c r="Q906" i="61"/>
  <c r="R906" i="61"/>
  <c r="R910" i="61"/>
  <c r="Q910" i="61"/>
  <c r="R957" i="61"/>
  <c r="Q957" i="61"/>
  <c r="R999" i="61"/>
  <c r="Q999" i="61"/>
  <c r="R1006" i="61"/>
  <c r="Q1006" i="61"/>
  <c r="R1011" i="61"/>
  <c r="Q1011" i="61"/>
  <c r="R1019" i="61"/>
  <c r="Q1019" i="61"/>
  <c r="R1026" i="61"/>
  <c r="Q1026" i="61"/>
  <c r="R1035" i="61"/>
  <c r="Q1035" i="61"/>
  <c r="R756" i="61"/>
  <c r="Q756" i="61"/>
  <c r="R824" i="61"/>
  <c r="Q824" i="61"/>
  <c r="R693" i="61"/>
  <c r="Q693" i="61"/>
  <c r="R958" i="61"/>
  <c r="Q958" i="61"/>
  <c r="R688" i="61"/>
  <c r="Q688" i="61"/>
  <c r="R761" i="61"/>
  <c r="Q761" i="61"/>
  <c r="R783" i="61"/>
  <c r="Q783" i="61"/>
  <c r="R816" i="61"/>
  <c r="Q816" i="61"/>
  <c r="R837" i="61"/>
  <c r="Q837" i="61"/>
  <c r="R861" i="61"/>
  <c r="Q861" i="61"/>
  <c r="R717" i="61"/>
  <c r="Q717" i="61"/>
  <c r="R1039" i="61"/>
  <c r="Q1039" i="61"/>
  <c r="R753" i="61"/>
  <c r="Q753" i="61"/>
  <c r="Q775" i="61"/>
  <c r="R775" i="61"/>
  <c r="R806" i="61"/>
  <c r="Q806" i="61"/>
  <c r="R829" i="61"/>
  <c r="Q829" i="61"/>
  <c r="R851" i="61"/>
  <c r="Q851" i="61"/>
  <c r="Q886" i="61"/>
  <c r="R886" i="61"/>
  <c r="AM3" i="30"/>
  <c r="L929" i="61"/>
  <c r="R929" i="61" s="1"/>
  <c r="R959" i="61"/>
  <c r="M918" i="61"/>
  <c r="R870" i="61"/>
  <c r="K678" i="61"/>
  <c r="K683" i="61" s="1"/>
  <c r="K641" i="61"/>
  <c r="K647" i="61" s="1"/>
  <c r="K593" i="61"/>
  <c r="K610" i="61" s="1"/>
  <c r="L593" i="61"/>
  <c r="L610" i="61" s="1"/>
  <c r="M624" i="61"/>
  <c r="M639" i="61" s="1"/>
  <c r="K612" i="61"/>
  <c r="K622" i="61" s="1"/>
  <c r="L656" i="61"/>
  <c r="L659" i="61" s="1"/>
  <c r="L641" i="61"/>
  <c r="L647" i="61" s="1"/>
  <c r="M661" i="61"/>
  <c r="M668" i="61" s="1"/>
  <c r="M649" i="61"/>
  <c r="L670" i="61"/>
  <c r="L676" i="61" s="1"/>
  <c r="L678" i="61"/>
  <c r="L683" i="61" s="1"/>
  <c r="M612" i="61"/>
  <c r="M622" i="61" s="1"/>
  <c r="K961" i="61"/>
  <c r="K976" i="61" s="1"/>
  <c r="K1011" i="61"/>
  <c r="K920" i="61"/>
  <c r="R1009" i="61"/>
  <c r="L1066" i="61"/>
  <c r="R1066" i="61" s="1"/>
  <c r="L1029" i="61"/>
  <c r="R1029" i="61" s="1"/>
  <c r="R1040" i="61"/>
  <c r="R762" i="61"/>
  <c r="L612" i="61"/>
  <c r="L622" i="61" s="1"/>
  <c r="M656" i="61"/>
  <c r="M659" i="61" s="1"/>
  <c r="M641" i="61"/>
  <c r="M647" i="61" s="1"/>
  <c r="M593" i="61"/>
  <c r="M610" i="61" s="1"/>
  <c r="K1055" i="61"/>
  <c r="K990" i="61"/>
  <c r="K1009" i="61" s="1"/>
  <c r="R719" i="61"/>
  <c r="L1060" i="61"/>
  <c r="R1060" i="61" s="1"/>
  <c r="R796" i="61"/>
  <c r="R711" i="61"/>
  <c r="R726" i="61"/>
  <c r="M929" i="61"/>
  <c r="R849" i="61"/>
  <c r="R879" i="61"/>
  <c r="M862" i="61"/>
  <c r="L918" i="61"/>
  <c r="R918" i="61" s="1"/>
  <c r="K862" i="61"/>
  <c r="M1066" i="61"/>
  <c r="M1029" i="61"/>
  <c r="L1053" i="61"/>
  <c r="R1053" i="61" s="1"/>
  <c r="R855" i="61"/>
  <c r="R889" i="61"/>
  <c r="K1062" i="61"/>
  <c r="R821" i="61"/>
  <c r="R742" i="61"/>
  <c r="R976" i="61"/>
  <c r="R808" i="61"/>
  <c r="R843" i="61"/>
  <c r="R788" i="61"/>
  <c r="L661" i="61"/>
  <c r="L668" i="61" s="1"/>
  <c r="L649" i="61"/>
  <c r="L624" i="61"/>
  <c r="L639" i="61" s="1"/>
  <c r="M670" i="61"/>
  <c r="M676" i="61" s="1"/>
  <c r="M678" i="61"/>
  <c r="M683" i="61" s="1"/>
  <c r="K1031" i="61"/>
  <c r="K1040" i="61" s="1"/>
  <c r="K893" i="61"/>
  <c r="K931" i="61"/>
  <c r="K948" i="61" s="1"/>
  <c r="K978" i="61"/>
  <c r="K988" i="61" s="1"/>
  <c r="K1042" i="61"/>
  <c r="K950" i="61"/>
  <c r="K959" i="61" s="1"/>
  <c r="R988" i="61"/>
  <c r="M1053" i="61"/>
  <c r="R948" i="61"/>
  <c r="M1060" i="61"/>
  <c r="R751" i="61"/>
  <c r="R768" i="61"/>
  <c r="L862" i="61"/>
  <c r="R862" i="61" s="1"/>
  <c r="AF3" i="34"/>
  <c r="AH3" i="34"/>
  <c r="R604" i="61" l="1"/>
  <c r="Q604" i="61"/>
  <c r="R642" i="61"/>
  <c r="Q642" i="61"/>
  <c r="R678" i="61"/>
  <c r="Q678" i="61"/>
  <c r="R600" i="61"/>
  <c r="Q600" i="61"/>
  <c r="R618" i="61"/>
  <c r="Q618" i="61"/>
  <c r="R636" i="61"/>
  <c r="Q636" i="61"/>
  <c r="Q653" i="61"/>
  <c r="R653" i="61"/>
  <c r="R645" i="61"/>
  <c r="Q645" i="61"/>
  <c r="R602" i="61"/>
  <c r="Q602" i="61"/>
  <c r="R620" i="61"/>
  <c r="Q620" i="61"/>
  <c r="R638" i="61"/>
  <c r="Q638" i="61"/>
  <c r="R657" i="61"/>
  <c r="Q657" i="61"/>
  <c r="R599" i="61"/>
  <c r="Q599" i="61"/>
  <c r="R617" i="61"/>
  <c r="Q617" i="61"/>
  <c r="R635" i="61"/>
  <c r="Q635" i="61"/>
  <c r="R658" i="61"/>
  <c r="Q658" i="61"/>
  <c r="Q675" i="61"/>
  <c r="R675" i="61"/>
  <c r="R597" i="61"/>
  <c r="Q597" i="61"/>
  <c r="R629" i="61"/>
  <c r="Q629" i="61"/>
  <c r="Q656" i="61"/>
  <c r="R656" i="61"/>
  <c r="R601" i="61"/>
  <c r="Q601" i="61"/>
  <c r="R680" i="61"/>
  <c r="Q680" i="61"/>
  <c r="R626" i="61"/>
  <c r="Q626" i="61"/>
  <c r="R621" i="61"/>
  <c r="Q621" i="61"/>
  <c r="R664" i="61"/>
  <c r="Q664" i="61"/>
  <c r="R633" i="61"/>
  <c r="Q633" i="61"/>
  <c r="R666" i="61"/>
  <c r="Q666" i="61"/>
  <c r="R615" i="61"/>
  <c r="Q615" i="61"/>
  <c r="R662" i="61"/>
  <c r="Q662" i="61"/>
  <c r="R608" i="61"/>
  <c r="Q608" i="61"/>
  <c r="R594" i="61"/>
  <c r="Q594" i="61"/>
  <c r="R612" i="61"/>
  <c r="Q612" i="61"/>
  <c r="R630" i="61"/>
  <c r="Q630" i="61"/>
  <c r="R681" i="61"/>
  <c r="Q681" i="61"/>
  <c r="R667" i="61"/>
  <c r="Q667" i="61"/>
  <c r="R607" i="61"/>
  <c r="Q607" i="61"/>
  <c r="R627" i="61"/>
  <c r="Q627" i="61"/>
  <c r="R643" i="61"/>
  <c r="Q643" i="61"/>
  <c r="R670" i="61"/>
  <c r="Q670" i="61"/>
  <c r="R609" i="61"/>
  <c r="Q609" i="61"/>
  <c r="R641" i="61"/>
  <c r="Q641" i="61"/>
  <c r="R646" i="61"/>
  <c r="Q646" i="61"/>
  <c r="R625" i="61"/>
  <c r="Q625" i="61"/>
  <c r="R672" i="61"/>
  <c r="Q672" i="61"/>
  <c r="R624" i="61"/>
  <c r="Q624" i="61"/>
  <c r="R679" i="61"/>
  <c r="Q679" i="61"/>
  <c r="R661" i="61"/>
  <c r="Q661" i="61"/>
  <c r="R606" i="61"/>
  <c r="Q606" i="61"/>
  <c r="R663" i="61"/>
  <c r="Q663" i="61"/>
  <c r="Q603" i="61"/>
  <c r="R603" i="61"/>
  <c r="R605" i="61"/>
  <c r="Q605" i="61"/>
  <c r="R628" i="61"/>
  <c r="Q628" i="61"/>
  <c r="R644" i="61"/>
  <c r="Q644" i="61"/>
  <c r="R665" i="61"/>
  <c r="Q665" i="61"/>
  <c r="R596" i="61"/>
  <c r="Q596" i="61"/>
  <c r="R614" i="61"/>
  <c r="Q614" i="61"/>
  <c r="R632" i="61"/>
  <c r="Q632" i="61"/>
  <c r="R649" i="61"/>
  <c r="Q649" i="61"/>
  <c r="R671" i="61"/>
  <c r="Q671" i="61"/>
  <c r="R598" i="61"/>
  <c r="Q598" i="61"/>
  <c r="R616" i="61"/>
  <c r="Q616" i="61"/>
  <c r="R634" i="61"/>
  <c r="Q634" i="61"/>
  <c r="R651" i="61"/>
  <c r="Q651" i="61"/>
  <c r="R673" i="61"/>
  <c r="Q673" i="61"/>
  <c r="R595" i="61"/>
  <c r="Q595" i="61"/>
  <c r="R613" i="61"/>
  <c r="Q613" i="61"/>
  <c r="R631" i="61"/>
  <c r="Q631" i="61"/>
  <c r="R652" i="61"/>
  <c r="Q652" i="61"/>
  <c r="R674" i="61"/>
  <c r="Q674" i="61"/>
  <c r="R619" i="61"/>
  <c r="Q619" i="61"/>
  <c r="R650" i="61"/>
  <c r="Q650" i="61"/>
  <c r="R593" i="61"/>
  <c r="Q593" i="61"/>
  <c r="R637" i="61"/>
  <c r="Q637" i="61"/>
  <c r="Q796" i="61"/>
  <c r="Q948" i="61"/>
  <c r="Q988" i="61"/>
  <c r="Q808" i="61"/>
  <c r="Q1066" i="61"/>
  <c r="Q1009" i="61"/>
  <c r="Q959" i="61"/>
  <c r="Q843" i="61"/>
  <c r="Q849" i="61"/>
  <c r="Q768" i="61"/>
  <c r="Q976" i="61"/>
  <c r="Q821" i="61"/>
  <c r="Q855" i="61"/>
  <c r="Q726" i="61"/>
  <c r="Q1060" i="61"/>
  <c r="Q762" i="61"/>
  <c r="Q870" i="61"/>
  <c r="Q929" i="61"/>
  <c r="Q742" i="61"/>
  <c r="Q918" i="61"/>
  <c r="Q1029" i="61"/>
  <c r="Q862" i="61"/>
  <c r="Q751" i="61"/>
  <c r="Q788" i="61"/>
  <c r="Q889" i="61"/>
  <c r="Q1053" i="61"/>
  <c r="Q879" i="61"/>
  <c r="Q711" i="61"/>
  <c r="Q719" i="61"/>
  <c r="Q1040" i="61"/>
  <c r="M1067" i="61"/>
  <c r="M1068" i="61" s="1"/>
  <c r="K1066" i="61"/>
  <c r="L1067" i="61"/>
  <c r="K890" i="61"/>
  <c r="K891" i="61" s="1"/>
  <c r="R659" i="61"/>
  <c r="K624" i="61"/>
  <c r="K639" i="61" s="1"/>
  <c r="R676" i="61"/>
  <c r="K670" i="61"/>
  <c r="K676" i="61" s="1"/>
  <c r="K656" i="61"/>
  <c r="K659" i="61" s="1"/>
  <c r="K1053" i="61"/>
  <c r="K918" i="61"/>
  <c r="R639" i="61"/>
  <c r="L654" i="61"/>
  <c r="R654" i="61" s="1"/>
  <c r="R668" i="61"/>
  <c r="K929" i="61"/>
  <c r="K1029" i="61"/>
  <c r="K649" i="61"/>
  <c r="L890" i="61"/>
  <c r="R890" i="61" s="1"/>
  <c r="K1060" i="61"/>
  <c r="R622" i="61"/>
  <c r="M654" i="61"/>
  <c r="R610" i="61"/>
  <c r="R647" i="61"/>
  <c r="K661" i="61"/>
  <c r="K668" i="61" s="1"/>
  <c r="M890" i="61"/>
  <c r="M891" i="61" s="1"/>
  <c r="R683" i="61"/>
  <c r="J590" i="61"/>
  <c r="J1069" i="61" s="1"/>
  <c r="J1070" i="61" s="1"/>
  <c r="AJ3" i="34"/>
  <c r="AG3" i="34"/>
  <c r="L1068" i="61" l="1"/>
  <c r="R1067" i="61"/>
  <c r="Q1067" i="61"/>
  <c r="Q683" i="61"/>
  <c r="Q610" i="61"/>
  <c r="Q622" i="61"/>
  <c r="Q639" i="61"/>
  <c r="Q659" i="61"/>
  <c r="Q668" i="61"/>
  <c r="Q676" i="61"/>
  <c r="Q647" i="61"/>
  <c r="L891" i="61"/>
  <c r="Q890" i="61"/>
  <c r="Q654" i="61"/>
  <c r="K1067" i="61"/>
  <c r="K1068" i="61" s="1"/>
  <c r="M684" i="61"/>
  <c r="M685" i="61" s="1"/>
  <c r="K654" i="61"/>
  <c r="L684" i="61"/>
  <c r="R684" i="61" s="1"/>
  <c r="J591" i="61"/>
  <c r="Q891" i="61" l="1"/>
  <c r="L685" i="61"/>
  <c r="Q684" i="61"/>
  <c r="Q1068" i="61"/>
  <c r="K684" i="61"/>
  <c r="K685" i="61" s="1"/>
  <c r="M457" i="61"/>
  <c r="M462" i="61" s="1"/>
  <c r="L507" i="61"/>
  <c r="L512" i="61" s="1"/>
  <c r="M436" i="61"/>
  <c r="M455" i="61" s="1"/>
  <c r="R581" i="61" l="1"/>
  <c r="R517" i="61"/>
  <c r="R487" i="61"/>
  <c r="R567" i="61"/>
  <c r="R477" i="61"/>
  <c r="R511" i="61"/>
  <c r="R555" i="61"/>
  <c r="R493" i="61"/>
  <c r="R561" i="61"/>
  <c r="R449" i="61"/>
  <c r="R527" i="61"/>
  <c r="R587" i="61"/>
  <c r="R441" i="61"/>
  <c r="R497" i="61"/>
  <c r="R523" i="61"/>
  <c r="R577" i="61"/>
  <c r="R507" i="61"/>
  <c r="R469" i="61"/>
  <c r="R545" i="61"/>
  <c r="R453" i="61"/>
  <c r="R501" i="61"/>
  <c r="R541" i="61"/>
  <c r="Q685" i="61"/>
  <c r="M559" i="61"/>
  <c r="M564" i="61" s="1"/>
  <c r="L533" i="61"/>
  <c r="L550" i="61" s="1"/>
  <c r="M492" i="61"/>
  <c r="M505" i="61" s="1"/>
  <c r="L514" i="61"/>
  <c r="L520" i="61" s="1"/>
  <c r="L552" i="61"/>
  <c r="L557" i="61" s="1"/>
  <c r="L574" i="61"/>
  <c r="L582" i="61" s="1"/>
  <c r="Q453" i="61"/>
  <c r="Q493" i="61"/>
  <c r="Q511" i="61"/>
  <c r="M533" i="61"/>
  <c r="M550" i="61" s="1"/>
  <c r="L457" i="61"/>
  <c r="L462" i="61" s="1"/>
  <c r="M514" i="61"/>
  <c r="M520" i="61" s="1"/>
  <c r="M552" i="61"/>
  <c r="M557" i="61" s="1"/>
  <c r="M574" i="61"/>
  <c r="M582" i="61" s="1"/>
  <c r="L480" i="61"/>
  <c r="L490" i="61" s="1"/>
  <c r="Q441" i="61"/>
  <c r="Q477" i="61"/>
  <c r="Q497" i="61"/>
  <c r="Q517" i="61"/>
  <c r="Q555" i="61"/>
  <c r="Q577" i="61"/>
  <c r="L559" i="61"/>
  <c r="L564" i="61" s="1"/>
  <c r="M480" i="61"/>
  <c r="M490" i="61" s="1"/>
  <c r="L464" i="61"/>
  <c r="L478" i="61" s="1"/>
  <c r="L522" i="61"/>
  <c r="L531" i="61" s="1"/>
  <c r="M464" i="61"/>
  <c r="M478" i="61" s="1"/>
  <c r="M522" i="61"/>
  <c r="M531" i="61" s="1"/>
  <c r="L584" i="61"/>
  <c r="L589" i="61" s="1"/>
  <c r="Q501" i="61"/>
  <c r="Q523" i="61"/>
  <c r="Q541" i="61"/>
  <c r="Q561" i="61"/>
  <c r="Q581" i="61"/>
  <c r="M584" i="61"/>
  <c r="M589" i="61" s="1"/>
  <c r="L566" i="61"/>
  <c r="L572" i="61" s="1"/>
  <c r="M566" i="61"/>
  <c r="M572" i="61" s="1"/>
  <c r="Q449" i="61"/>
  <c r="Q469" i="61"/>
  <c r="Q487" i="61"/>
  <c r="M507" i="61"/>
  <c r="Q527" i="61"/>
  <c r="Q545" i="61"/>
  <c r="Q567" i="61"/>
  <c r="Q587" i="61"/>
  <c r="L436" i="61"/>
  <c r="L455" i="61" s="1"/>
  <c r="L492" i="61"/>
  <c r="L505" i="61" s="1"/>
  <c r="Q507" i="61" l="1"/>
  <c r="M512" i="61"/>
  <c r="R548" i="61"/>
  <c r="Q548" i="61"/>
  <c r="R489" i="61"/>
  <c r="Q489" i="61"/>
  <c r="R488" i="61"/>
  <c r="Q488" i="61"/>
  <c r="R504" i="61"/>
  <c r="Q504" i="61"/>
  <c r="R503" i="61"/>
  <c r="Q503" i="61"/>
  <c r="R502" i="61"/>
  <c r="Q502" i="61"/>
  <c r="R500" i="61"/>
  <c r="Q500" i="61"/>
  <c r="R499" i="61"/>
  <c r="Q499" i="61"/>
  <c r="R576" i="61"/>
  <c r="Q576" i="61"/>
  <c r="R495" i="61"/>
  <c r="Q495" i="61"/>
  <c r="R494" i="61"/>
  <c r="Q494" i="61"/>
  <c r="R549" i="61"/>
  <c r="Q549" i="61"/>
  <c r="R459" i="61"/>
  <c r="Q459" i="61"/>
  <c r="R465" i="61"/>
  <c r="Q465" i="61"/>
  <c r="R530" i="61"/>
  <c r="Q530" i="61"/>
  <c r="R452" i="61"/>
  <c r="Q452" i="61"/>
  <c r="R547" i="61"/>
  <c r="Q547" i="61"/>
  <c r="R471" i="61"/>
  <c r="Q471" i="61"/>
  <c r="R546" i="61"/>
  <c r="Q546" i="61"/>
  <c r="R470" i="61"/>
  <c r="Q470" i="61"/>
  <c r="R566" i="61"/>
  <c r="Q566" i="61"/>
  <c r="R486" i="61"/>
  <c r="Q486" i="61"/>
  <c r="R563" i="61"/>
  <c r="Q563" i="61"/>
  <c r="R485" i="61"/>
  <c r="Q485" i="61"/>
  <c r="R562" i="61"/>
  <c r="Q562" i="61"/>
  <c r="R484" i="61"/>
  <c r="Q484" i="61"/>
  <c r="Q560" i="61"/>
  <c r="R482" i="61"/>
  <c r="Q482" i="61"/>
  <c r="R559" i="61"/>
  <c r="Q559" i="61"/>
  <c r="R481" i="61"/>
  <c r="Q481" i="61"/>
  <c r="R556" i="61"/>
  <c r="Q556" i="61"/>
  <c r="R480" i="61"/>
  <c r="Q480" i="61"/>
  <c r="R554" i="61"/>
  <c r="Q554" i="61"/>
  <c r="R476" i="61"/>
  <c r="Q476" i="61"/>
  <c r="R553" i="61"/>
  <c r="Q553" i="61"/>
  <c r="R475" i="61"/>
  <c r="Q475" i="61"/>
  <c r="R552" i="61"/>
  <c r="Q552" i="61"/>
  <c r="R474" i="61"/>
  <c r="Q474" i="61"/>
  <c r="R533" i="61"/>
  <c r="Q533" i="61"/>
  <c r="Q445" i="61"/>
  <c r="R445" i="61"/>
  <c r="R472" i="61"/>
  <c r="Q472" i="61"/>
  <c r="R569" i="61"/>
  <c r="Q569" i="61"/>
  <c r="R586" i="61"/>
  <c r="Q586" i="61"/>
  <c r="R584" i="61"/>
  <c r="Q584" i="61"/>
  <c r="R580" i="61"/>
  <c r="Q580" i="61"/>
  <c r="R578" i="61"/>
  <c r="Q578" i="61"/>
  <c r="R574" i="61"/>
  <c r="Q574" i="61"/>
  <c r="R510" i="61"/>
  <c r="Q510" i="61"/>
  <c r="R529" i="61"/>
  <c r="Q529" i="61"/>
  <c r="R451" i="61"/>
  <c r="Q451" i="61"/>
  <c r="R528" i="61"/>
  <c r="Q528" i="61"/>
  <c r="R450" i="61"/>
  <c r="Q450" i="61"/>
  <c r="R544" i="61"/>
  <c r="Q544" i="61"/>
  <c r="R468" i="61"/>
  <c r="Q468" i="61"/>
  <c r="R543" i="61"/>
  <c r="Q543" i="61"/>
  <c r="R467" i="61"/>
  <c r="Q467" i="61"/>
  <c r="R542" i="61"/>
  <c r="Q542" i="61"/>
  <c r="R466" i="61"/>
  <c r="Q466" i="61"/>
  <c r="R540" i="61"/>
  <c r="Q540" i="61"/>
  <c r="R464" i="61"/>
  <c r="Q464" i="61"/>
  <c r="R539" i="61"/>
  <c r="Q539" i="61"/>
  <c r="R461" i="61"/>
  <c r="Q461" i="61"/>
  <c r="R538" i="61"/>
  <c r="Q538" i="61"/>
  <c r="R460" i="61"/>
  <c r="Q460" i="61"/>
  <c r="R536" i="61"/>
  <c r="Q536" i="61"/>
  <c r="R458" i="61"/>
  <c r="Q458" i="61"/>
  <c r="R535" i="61"/>
  <c r="Q535" i="61"/>
  <c r="R457" i="61"/>
  <c r="Q457" i="61"/>
  <c r="R534" i="61"/>
  <c r="Q534" i="61"/>
  <c r="R454" i="61"/>
  <c r="Q454" i="61"/>
  <c r="R473" i="61"/>
  <c r="Q473" i="61"/>
  <c r="R537" i="61"/>
  <c r="Q537" i="61"/>
  <c r="R568" i="61"/>
  <c r="Q568" i="61"/>
  <c r="R585" i="61"/>
  <c r="Q585" i="61"/>
  <c r="R579" i="61"/>
  <c r="Q579" i="61"/>
  <c r="R498" i="61"/>
  <c r="Q498" i="61"/>
  <c r="R496" i="61"/>
  <c r="Q496" i="61"/>
  <c r="R575" i="61"/>
  <c r="Q575" i="61"/>
  <c r="R570" i="61"/>
  <c r="Q570" i="61"/>
  <c r="R492" i="61"/>
  <c r="Q492" i="61"/>
  <c r="R436" i="61"/>
  <c r="Q436" i="61"/>
  <c r="R509" i="61"/>
  <c r="Q509" i="61"/>
  <c r="R588" i="61"/>
  <c r="Q588" i="61"/>
  <c r="R508" i="61"/>
  <c r="Q508" i="61"/>
  <c r="R526" i="61"/>
  <c r="Q526" i="61"/>
  <c r="R448" i="61"/>
  <c r="Q448" i="61"/>
  <c r="R525" i="61"/>
  <c r="Q525" i="61"/>
  <c r="R447" i="61"/>
  <c r="Q447" i="61"/>
  <c r="R524" i="61"/>
  <c r="Q524" i="61"/>
  <c r="R446" i="61"/>
  <c r="Q446" i="61"/>
  <c r="R522" i="61"/>
  <c r="Q522" i="61"/>
  <c r="R444" i="61"/>
  <c r="Q444" i="61"/>
  <c r="R519" i="61"/>
  <c r="Q519" i="61"/>
  <c r="R443" i="61"/>
  <c r="Q443" i="61"/>
  <c r="R518" i="61"/>
  <c r="Q518" i="61"/>
  <c r="R442" i="61"/>
  <c r="Q442" i="61"/>
  <c r="R516" i="61"/>
  <c r="Q516" i="61"/>
  <c r="R440" i="61"/>
  <c r="Q440" i="61"/>
  <c r="R515" i="61"/>
  <c r="Q515" i="61"/>
  <c r="R439" i="61"/>
  <c r="Q439" i="61"/>
  <c r="R514" i="61"/>
  <c r="Q514" i="61"/>
  <c r="R438" i="61"/>
  <c r="Q438" i="61"/>
  <c r="R571" i="61"/>
  <c r="Q571" i="61"/>
  <c r="R437" i="61"/>
  <c r="Q437" i="61"/>
  <c r="Q483" i="61"/>
  <c r="R483" i="61"/>
  <c r="K533" i="61"/>
  <c r="K550" i="61" s="1"/>
  <c r="L412" i="61"/>
  <c r="L416" i="61" s="1"/>
  <c r="L388" i="61"/>
  <c r="L393" i="61" s="1"/>
  <c r="L362" i="61"/>
  <c r="L371" i="61" s="1"/>
  <c r="L323" i="61"/>
  <c r="L338" i="61" s="1"/>
  <c r="L311" i="61"/>
  <c r="L321" i="61" s="1"/>
  <c r="L283" i="61"/>
  <c r="L289" i="61" s="1"/>
  <c r="L428" i="61"/>
  <c r="L432" i="61" s="1"/>
  <c r="L212" i="61"/>
  <c r="L223" i="61" s="1"/>
  <c r="L182" i="61"/>
  <c r="M421" i="61"/>
  <c r="M401" i="61"/>
  <c r="M410" i="61" s="1"/>
  <c r="M395" i="61"/>
  <c r="M399" i="61" s="1"/>
  <c r="M373" i="61"/>
  <c r="M386" i="61" s="1"/>
  <c r="M340" i="61"/>
  <c r="M360" i="61" s="1"/>
  <c r="M297" i="61"/>
  <c r="M309" i="61" s="1"/>
  <c r="M291" i="61"/>
  <c r="M295" i="61" s="1"/>
  <c r="M267" i="61"/>
  <c r="M281" i="61" s="1"/>
  <c r="M256" i="61"/>
  <c r="M265" i="61" s="1"/>
  <c r="M238" i="61"/>
  <c r="M254" i="61" s="1"/>
  <c r="M225" i="61"/>
  <c r="M236" i="61" s="1"/>
  <c r="L421" i="61"/>
  <c r="L401" i="61"/>
  <c r="L410" i="61" s="1"/>
  <c r="L395" i="61"/>
  <c r="L399" i="61" s="1"/>
  <c r="L373" i="61"/>
  <c r="L386" i="61" s="1"/>
  <c r="L340" i="61"/>
  <c r="L360" i="61" s="1"/>
  <c r="L297" i="61"/>
  <c r="L309" i="61" s="1"/>
  <c r="L291" i="61"/>
  <c r="L295" i="61" s="1"/>
  <c r="L267" i="61"/>
  <c r="L281" i="61" s="1"/>
  <c r="L256" i="61"/>
  <c r="L265" i="61" s="1"/>
  <c r="L238" i="61"/>
  <c r="L254" i="61" s="1"/>
  <c r="L225" i="61"/>
  <c r="L236" i="61" s="1"/>
  <c r="M412" i="61"/>
  <c r="M416" i="61" s="1"/>
  <c r="M388" i="61"/>
  <c r="M393" i="61" s="1"/>
  <c r="M362" i="61"/>
  <c r="M371" i="61" s="1"/>
  <c r="M323" i="61"/>
  <c r="M338" i="61" s="1"/>
  <c r="M311" i="61"/>
  <c r="M321" i="61" s="1"/>
  <c r="M283" i="61"/>
  <c r="M289" i="61" s="1"/>
  <c r="M428" i="61"/>
  <c r="M432" i="61" s="1"/>
  <c r="M212" i="61"/>
  <c r="M223" i="61" s="1"/>
  <c r="M182" i="61"/>
  <c r="R589" i="61"/>
  <c r="R550" i="61"/>
  <c r="R505" i="61"/>
  <c r="R512" i="61"/>
  <c r="K559" i="61"/>
  <c r="K564" i="61" s="1"/>
  <c r="K566" i="61"/>
  <c r="K572" i="61" s="1"/>
  <c r="K464" i="61"/>
  <c r="K478" i="61" s="1"/>
  <c r="K522" i="61"/>
  <c r="K531" i="61" s="1"/>
  <c r="AP3" i="39"/>
  <c r="R531" i="61"/>
  <c r="R582" i="61"/>
  <c r="K492" i="61"/>
  <c r="K505" i="61" s="1"/>
  <c r="R564" i="61"/>
  <c r="R462" i="61"/>
  <c r="R520" i="61"/>
  <c r="R478" i="61"/>
  <c r="R455" i="61"/>
  <c r="R572" i="61"/>
  <c r="R490" i="61"/>
  <c r="R557" i="61"/>
  <c r="AL3" i="16"/>
  <c r="AI3" i="16"/>
  <c r="R185" i="61" l="1"/>
  <c r="Q185" i="61"/>
  <c r="R201" i="61"/>
  <c r="Q201" i="61"/>
  <c r="R246" i="61"/>
  <c r="Q246" i="61"/>
  <c r="R286" i="61"/>
  <c r="Q286" i="61"/>
  <c r="R332" i="61"/>
  <c r="Q332" i="61"/>
  <c r="R389" i="61"/>
  <c r="Q389" i="61"/>
  <c r="R288" i="61"/>
  <c r="Q288" i="61"/>
  <c r="R196" i="61"/>
  <c r="Q196" i="61"/>
  <c r="R232" i="61"/>
  <c r="Q232" i="61"/>
  <c r="R259" i="61"/>
  <c r="Q259" i="61"/>
  <c r="R302" i="61"/>
  <c r="Q302" i="61"/>
  <c r="R345" i="61"/>
  <c r="Q345" i="61"/>
  <c r="R404" i="61"/>
  <c r="Q404" i="61"/>
  <c r="R308" i="61"/>
  <c r="Q308" i="61"/>
  <c r="R55" i="61"/>
  <c r="Q55" i="61"/>
  <c r="R187" i="61"/>
  <c r="Q187" i="61"/>
  <c r="R195" i="61"/>
  <c r="Q195" i="61"/>
  <c r="R203" i="61"/>
  <c r="Q203" i="61"/>
  <c r="R217" i="61"/>
  <c r="Q217" i="61"/>
  <c r="R231" i="61"/>
  <c r="Q231" i="61"/>
  <c r="R243" i="61"/>
  <c r="Q243" i="61"/>
  <c r="R247" i="61"/>
  <c r="Q247" i="61"/>
  <c r="R258" i="61"/>
  <c r="Q258" i="61"/>
  <c r="R269" i="61"/>
  <c r="Q269" i="61"/>
  <c r="R277" i="61"/>
  <c r="Q277" i="61"/>
  <c r="R291" i="61"/>
  <c r="Q291" i="61"/>
  <c r="R301" i="61"/>
  <c r="Q301" i="61"/>
  <c r="R314" i="61"/>
  <c r="Q314" i="61"/>
  <c r="R326" i="61"/>
  <c r="Q326" i="61"/>
  <c r="R334" i="61"/>
  <c r="Q334" i="61"/>
  <c r="R344" i="61"/>
  <c r="Q344" i="61"/>
  <c r="R352" i="61"/>
  <c r="Q352" i="61"/>
  <c r="R365" i="61"/>
  <c r="Q365" i="61"/>
  <c r="R391" i="61"/>
  <c r="Q391" i="61"/>
  <c r="R403" i="61"/>
  <c r="Q403" i="61"/>
  <c r="R421" i="61"/>
  <c r="Q421" i="61"/>
  <c r="R220" i="61"/>
  <c r="Q220" i="61"/>
  <c r="R307" i="61"/>
  <c r="Q307" i="61"/>
  <c r="R415" i="61"/>
  <c r="R209" i="61"/>
  <c r="Q209" i="61"/>
  <c r="R182" i="61"/>
  <c r="Q182" i="61"/>
  <c r="R190" i="61"/>
  <c r="Q190" i="61"/>
  <c r="R198" i="61"/>
  <c r="Q198" i="61"/>
  <c r="R212" i="61"/>
  <c r="Q212" i="61"/>
  <c r="R226" i="61"/>
  <c r="Q226" i="61"/>
  <c r="R239" i="61"/>
  <c r="Q239" i="61"/>
  <c r="R430" i="61"/>
  <c r="Q430" i="61"/>
  <c r="R250" i="61"/>
  <c r="Q250" i="61"/>
  <c r="R261" i="61"/>
  <c r="Q261" i="61"/>
  <c r="R272" i="61"/>
  <c r="Q272" i="61"/>
  <c r="R283" i="61"/>
  <c r="Q283" i="61"/>
  <c r="R294" i="61"/>
  <c r="Q294" i="61"/>
  <c r="R304" i="61"/>
  <c r="Q304" i="61"/>
  <c r="R317" i="61"/>
  <c r="Q317" i="61"/>
  <c r="R329" i="61"/>
  <c r="Q329" i="61"/>
  <c r="R337" i="61"/>
  <c r="Q337" i="61"/>
  <c r="R347" i="61"/>
  <c r="Q347" i="61"/>
  <c r="R355" i="61"/>
  <c r="Q355" i="61"/>
  <c r="R368" i="61"/>
  <c r="Q368" i="61"/>
  <c r="R396" i="61"/>
  <c r="Q396" i="61"/>
  <c r="R406" i="61"/>
  <c r="Q406" i="61"/>
  <c r="R424" i="61"/>
  <c r="Q424" i="61"/>
  <c r="Q235" i="61"/>
  <c r="R235" i="61"/>
  <c r="R369" i="61"/>
  <c r="Q369" i="61"/>
  <c r="R370" i="61"/>
  <c r="Q370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9" i="61"/>
  <c r="Q229" i="61"/>
  <c r="R256" i="61"/>
  <c r="Q256" i="61"/>
  <c r="R275" i="61"/>
  <c r="Q275" i="61"/>
  <c r="R324" i="61"/>
  <c r="Q324" i="61"/>
  <c r="R350" i="61"/>
  <c r="Q350" i="61"/>
  <c r="R413" i="61"/>
  <c r="Q413" i="61"/>
  <c r="R359" i="61"/>
  <c r="Q359" i="61"/>
  <c r="R204" i="61"/>
  <c r="Q204" i="61"/>
  <c r="R248" i="61"/>
  <c r="Q248" i="61"/>
  <c r="R278" i="61"/>
  <c r="Q278" i="61"/>
  <c r="R327" i="61"/>
  <c r="Q327" i="61"/>
  <c r="R366" i="61"/>
  <c r="Q366" i="61"/>
  <c r="R233" i="61"/>
  <c r="Q2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9" i="61"/>
  <c r="Q189" i="61"/>
  <c r="R197" i="61"/>
  <c r="Q197" i="61"/>
  <c r="R205" i="61"/>
  <c r="Q205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79" i="61"/>
  <c r="Q279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R234" i="61"/>
  <c r="Q234" i="61"/>
  <c r="R320" i="61"/>
  <c r="Q320" i="61"/>
  <c r="R358" i="61"/>
  <c r="Q358" i="61"/>
  <c r="R184" i="61"/>
  <c r="Q184" i="61"/>
  <c r="R192" i="61"/>
  <c r="Q192" i="61"/>
  <c r="R200" i="61"/>
  <c r="Q200" i="61"/>
  <c r="R214" i="61"/>
  <c r="Q214" i="61"/>
  <c r="R228" i="61"/>
  <c r="Q228" i="61"/>
  <c r="R241" i="61"/>
  <c r="Q241" i="61"/>
  <c r="R245" i="61"/>
  <c r="Q245" i="61"/>
  <c r="R252" i="61"/>
  <c r="Q252" i="61"/>
  <c r="R263" i="61"/>
  <c r="Q263" i="61"/>
  <c r="R274" i="61"/>
  <c r="Q274" i="61"/>
  <c r="R285" i="61"/>
  <c r="Q285" i="61"/>
  <c r="R298" i="61"/>
  <c r="Q298" i="61"/>
  <c r="R311" i="61"/>
  <c r="Q311" i="61"/>
  <c r="R323" i="61"/>
  <c r="Q323" i="61"/>
  <c r="R331" i="61"/>
  <c r="Q331" i="61"/>
  <c r="R341" i="61"/>
  <c r="Q341" i="61"/>
  <c r="R349" i="61"/>
  <c r="Q349" i="61"/>
  <c r="R362" i="61"/>
  <c r="Q362" i="61"/>
  <c r="R388" i="61"/>
  <c r="Q388" i="61"/>
  <c r="R398" i="61"/>
  <c r="Q398" i="61"/>
  <c r="R412" i="61"/>
  <c r="Q412" i="61"/>
  <c r="R207" i="61"/>
  <c r="Q207" i="61"/>
  <c r="R280" i="61"/>
  <c r="Q280" i="61"/>
  <c r="R425" i="61"/>
  <c r="Q425" i="61"/>
  <c r="R409" i="61"/>
  <c r="Q409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3" i="61"/>
  <c r="Q193" i="61"/>
  <c r="R215" i="61"/>
  <c r="Q215" i="61"/>
  <c r="R242" i="61"/>
  <c r="Q242" i="61"/>
  <c r="R267" i="61"/>
  <c r="Q267" i="61"/>
  <c r="R299" i="61"/>
  <c r="Q299" i="61"/>
  <c r="Q312" i="61"/>
  <c r="R312" i="61"/>
  <c r="R342" i="61"/>
  <c r="Q342" i="61"/>
  <c r="R363" i="61"/>
  <c r="Q363" i="61"/>
  <c r="R401" i="61"/>
  <c r="Q401" i="61"/>
  <c r="R208" i="61"/>
  <c r="Q208" i="61"/>
  <c r="R357" i="61"/>
  <c r="Q357" i="61"/>
  <c r="R188" i="61"/>
  <c r="Q188" i="61"/>
  <c r="R218" i="61"/>
  <c r="Q218" i="61"/>
  <c r="R270" i="61"/>
  <c r="Q270" i="61"/>
  <c r="R292" i="61"/>
  <c r="Q292" i="61"/>
  <c r="R315" i="61"/>
  <c r="Q315" i="61"/>
  <c r="R335" i="61"/>
  <c r="Q335" i="61"/>
  <c r="R353" i="61"/>
  <c r="Q353" i="61"/>
  <c r="R392" i="61"/>
  <c r="Q392" i="61"/>
  <c r="R422" i="61"/>
  <c r="Q422" i="61"/>
  <c r="R319" i="61"/>
  <c r="Q3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05" i="61"/>
  <c r="Q305" i="61"/>
  <c r="R318" i="61"/>
  <c r="Q318" i="61"/>
  <c r="R330" i="61"/>
  <c r="Q330" i="61"/>
  <c r="R340" i="61"/>
  <c r="Q340" i="61"/>
  <c r="R348" i="61"/>
  <c r="Q348" i="61"/>
  <c r="R356" i="61"/>
  <c r="Q356" i="61"/>
  <c r="R373" i="61"/>
  <c r="Q373" i="61"/>
  <c r="R397" i="61"/>
  <c r="Q397" i="61"/>
  <c r="R407" i="61"/>
  <c r="Q407" i="61"/>
  <c r="R206" i="61"/>
  <c r="Q206" i="61"/>
  <c r="R264" i="61"/>
  <c r="Q264" i="61"/>
  <c r="R408" i="61"/>
  <c r="Q408" i="61"/>
  <c r="R253" i="61"/>
  <c r="Q253" i="61"/>
  <c r="R186" i="61"/>
  <c r="Q186" i="61"/>
  <c r="R194" i="61"/>
  <c r="Q194" i="61"/>
  <c r="R202" i="61"/>
  <c r="Q202" i="61"/>
  <c r="R216" i="61"/>
  <c r="Q216" i="61"/>
  <c r="R230" i="61"/>
  <c r="Q230" i="61"/>
  <c r="R428" i="61"/>
  <c r="Q428" i="61"/>
  <c r="R431" i="61"/>
  <c r="Q431" i="61"/>
  <c r="R257" i="61"/>
  <c r="Q257" i="61"/>
  <c r="R268" i="61"/>
  <c r="Q268" i="61"/>
  <c r="R276" i="61"/>
  <c r="Q276" i="61"/>
  <c r="R287" i="61"/>
  <c r="Q287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14" i="61"/>
  <c r="Q414" i="61"/>
  <c r="R219" i="61"/>
  <c r="Q219" i="61"/>
  <c r="R306" i="61"/>
  <c r="Q306" i="61"/>
  <c r="R221" i="61"/>
  <c r="Q221" i="61"/>
  <c r="R222" i="61"/>
  <c r="Q2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7" i="61"/>
  <c r="Q490" i="61"/>
  <c r="Q478" i="61"/>
  <c r="Q582" i="61"/>
  <c r="Q505" i="61"/>
  <c r="Q462" i="61"/>
  <c r="Q455" i="61"/>
  <c r="Q531" i="61"/>
  <c r="Q512" i="61"/>
  <c r="Q550" i="61"/>
  <c r="Q572" i="61"/>
  <c r="Q520" i="61"/>
  <c r="Q564" i="61"/>
  <c r="Q589" i="61"/>
  <c r="K507" i="61"/>
  <c r="K512" i="61" s="1"/>
  <c r="M590" i="61"/>
  <c r="M591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6" i="61"/>
  <c r="R254" i="61"/>
  <c r="R265" i="61"/>
  <c r="R281" i="61"/>
  <c r="L426" i="61"/>
  <c r="R426" i="61" s="1"/>
  <c r="K421" i="61"/>
  <c r="K238" i="61"/>
  <c r="K254" i="61" s="1"/>
  <c r="K225" i="61"/>
  <c r="K236" i="61" s="1"/>
  <c r="R321" i="61"/>
  <c r="R371" i="61"/>
  <c r="K362" i="61"/>
  <c r="K371" i="61" s="1"/>
  <c r="K323" i="61"/>
  <c r="K338" i="61" s="1"/>
  <c r="K401" i="61"/>
  <c r="K410" i="61" s="1"/>
  <c r="K395" i="61"/>
  <c r="K399" i="61" s="1"/>
  <c r="K373" i="61"/>
  <c r="K386" i="61" s="1"/>
  <c r="K340" i="61"/>
  <c r="K360" i="61" s="1"/>
  <c r="K297" i="61"/>
  <c r="K309" i="61" s="1"/>
  <c r="K291" i="61"/>
  <c r="K295" i="61" s="1"/>
  <c r="K212" i="61"/>
  <c r="K223" i="61" s="1"/>
  <c r="M210" i="61"/>
  <c r="R295" i="61"/>
  <c r="R309" i="61"/>
  <c r="R360" i="61"/>
  <c r="R386" i="61"/>
  <c r="R399" i="61"/>
  <c r="R410" i="61"/>
  <c r="M426" i="61"/>
  <c r="L210" i="61"/>
  <c r="R210" i="61" s="1"/>
  <c r="R223" i="61"/>
  <c r="R432" i="61"/>
  <c r="R289" i="61"/>
  <c r="R393" i="61"/>
  <c r="R416" i="61"/>
  <c r="K267" i="61"/>
  <c r="K281" i="61" s="1"/>
  <c r="K256" i="61"/>
  <c r="K265" i="61" s="1"/>
  <c r="R338" i="61"/>
  <c r="K311" i="61"/>
  <c r="K321" i="61" s="1"/>
  <c r="K412" i="61"/>
  <c r="K416" i="61" s="1"/>
  <c r="K388" i="61"/>
  <c r="K393" i="61" s="1"/>
  <c r="K428" i="61"/>
  <c r="K432" i="61" s="1"/>
  <c r="K552" i="61"/>
  <c r="K557" i="61" s="1"/>
  <c r="K584" i="61"/>
  <c r="K589" i="61" s="1"/>
  <c r="K457" i="61"/>
  <c r="K462" i="61" s="1"/>
  <c r="K514" i="61"/>
  <c r="K520" i="61" s="1"/>
  <c r="K480" i="61"/>
  <c r="K490" i="61" s="1"/>
  <c r="L590" i="61"/>
  <c r="R590" i="61" s="1"/>
  <c r="K574" i="61"/>
  <c r="K582" i="61" s="1"/>
  <c r="AH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9" i="61"/>
  <c r="Q338" i="61"/>
  <c r="Q416" i="61"/>
  <c r="Q223" i="61"/>
  <c r="Q399" i="61"/>
  <c r="Q295" i="61"/>
  <c r="Q321" i="61"/>
  <c r="Q254" i="61"/>
  <c r="Q393" i="61"/>
  <c r="Q210" i="61"/>
  <c r="Q386" i="61"/>
  <c r="Q426" i="61"/>
  <c r="Q236" i="61"/>
  <c r="Q58" i="61"/>
  <c r="Q20" i="61"/>
  <c r="Q81" i="61"/>
  <c r="Q52" i="61"/>
  <c r="Q360" i="61"/>
  <c r="Q281" i="61"/>
  <c r="Q34" i="61"/>
  <c r="Q590" i="61"/>
  <c r="Q432" i="61"/>
  <c r="Q410" i="61"/>
  <c r="Q309" i="61"/>
  <c r="Q371" i="61"/>
  <c r="Q265" i="61"/>
  <c r="Q66" i="61"/>
  <c r="Q47" i="61"/>
  <c r="L82" i="61"/>
  <c r="M82" i="61"/>
  <c r="M83" i="61" s="1"/>
  <c r="R154" i="61"/>
  <c r="R119" i="61"/>
  <c r="R105" i="61"/>
  <c r="R135" i="61"/>
  <c r="R169" i="61"/>
  <c r="R178" i="61"/>
  <c r="K182" i="61"/>
  <c r="K283" i="61"/>
  <c r="K289" i="61" s="1"/>
  <c r="L433" i="61"/>
  <c r="R433" i="61" s="1"/>
  <c r="M433" i="61"/>
  <c r="K426" i="61"/>
  <c r="L591" i="61"/>
  <c r="AJ3" i="16"/>
  <c r="R82" i="61" l="1"/>
  <c r="L83" i="61"/>
  <c r="Q169" i="61"/>
  <c r="Q105" i="61"/>
  <c r="Q82" i="61"/>
  <c r="L434" i="61"/>
  <c r="Q433" i="61"/>
  <c r="Q119" i="61"/>
  <c r="Q591" i="61"/>
  <c r="Q154" i="61"/>
  <c r="Q178" i="61"/>
  <c r="Q135" i="61"/>
  <c r="K83" i="61"/>
  <c r="M179" i="61"/>
  <c r="M180" i="61" s="1"/>
  <c r="L179" i="61"/>
  <c r="L1069" i="61" s="1"/>
  <c r="K210" i="61"/>
  <c r="M434" i="61"/>
  <c r="K85" i="61"/>
  <c r="K105" i="61" s="1"/>
  <c r="R1069" i="61" l="1"/>
  <c r="R179" i="61"/>
  <c r="L180" i="61"/>
  <c r="Q179" i="61"/>
  <c r="Q434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9" i="61"/>
  <c r="M1070" i="61" s="1"/>
  <c r="K433" i="61"/>
  <c r="K434" i="61" s="1"/>
  <c r="L1070" i="61" l="1"/>
  <c r="Q1070" i="61" s="1"/>
  <c r="Q1069" i="61"/>
  <c r="Q180" i="61"/>
  <c r="K179" i="61" l="1"/>
  <c r="K180" i="61" l="1"/>
  <c r="K436" i="61"/>
  <c r="K455" i="61" l="1"/>
  <c r="K590" i="61" s="1"/>
  <c r="K1069" i="61" s="1"/>
  <c r="K591" i="61" l="1"/>
  <c r="K1070" i="61"/>
  <c r="AM3" i="16"/>
  <c r="AK3" i="16"/>
  <c r="AG3" i="19"/>
</calcChain>
</file>

<file path=xl/sharedStrings.xml><?xml version="1.0" encoding="utf-8"?>
<sst xmlns="http://schemas.openxmlformats.org/spreadsheetml/2006/main" count="11574" uniqueCount="2340">
  <si>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</si>
  <si>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</si>
  <si>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</si>
  <si>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</si>
  <si>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</si>
  <si>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</si>
  <si>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</si>
  <si>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</si>
  <si>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</si>
  <si>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</si>
  <si>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</si>
  <si>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</si>
  <si>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</si>
  <si>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</si>
  <si>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</si>
  <si>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</si>
  <si>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</si>
  <si>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</si>
  <si>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</si>
  <si>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</si>
  <si>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</si>
  <si>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</si>
  <si>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</si>
  <si>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</si>
  <si>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</si>
  <si>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</si>
  <si>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</si>
  <si>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</si>
  <si>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14148 สำนักงานสาธารณสุขกิ่งอำเภอประจักษ์</t>
  </si>
  <si>
    <t>15221 เพ็ญ รพสต_บ้านด่าน</t>
  </si>
  <si>
    <t>405 สาธารณสุขอำเภอศรีธาตุ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</si>
  <si>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</si>
  <si>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</si>
  <si>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</si>
  <si>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</si>
  <si>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</si>
  <si>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</si>
  <si>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</si>
  <si>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</si>
  <si>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</si>
  <si>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</si>
  <si>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</si>
  <si>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</si>
  <si>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</si>
  <si>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</si>
  <si>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</si>
  <si>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</si>
  <si>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</si>
  <si>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</si>
  <si>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</si>
  <si>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</si>
  <si>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</si>
  <si>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</si>
  <si>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</si>
  <si>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</si>
  <si>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</si>
  <si>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</si>
  <si>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</si>
  <si>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</si>
  <si>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</si>
  <si>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</si>
  <si>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</si>
  <si>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</si>
  <si>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</si>
  <si>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</si>
  <si>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</si>
  <si>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</si>
  <si>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</si>
  <si>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</si>
  <si>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</si>
  <si>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</si>
  <si>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</si>
  <si>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</si>
  <si>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</si>
  <si>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</si>
  <si>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</si>
  <si>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</si>
  <si>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</si>
  <si>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</si>
  <si>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</si>
  <si>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</si>
  <si>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</si>
  <si>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</si>
  <si>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</si>
  <si>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</si>
  <si>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</si>
  <si>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</si>
  <si>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</si>
  <si>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</si>
  <si>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</si>
  <si>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</si>
  <si>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</si>
  <si>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</si>
  <si>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</si>
  <si>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</si>
  <si>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</si>
  <si>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</si>
  <si>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</si>
  <si>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</si>
  <si>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</si>
  <si>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</si>
  <si>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</si>
  <si>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</si>
  <si>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</si>
  <si>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</si>
  <si>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</si>
  <si>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</si>
  <si>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</si>
  <si>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</si>
  <si>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</si>
  <si>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</si>
  <si>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</si>
  <si>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</si>
  <si>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</si>
  <si>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</si>
  <si>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</si>
  <si>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</si>
  <si>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</si>
  <si>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</si>
  <si>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</si>
  <si>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</si>
  <si>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</si>
  <si>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</si>
  <si>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</si>
  <si>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</si>
  <si>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</si>
  <si>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</si>
  <si>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</si>
  <si>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</si>
  <si>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</si>
  <si>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</si>
  <si>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</si>
  <si>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</si>
  <si>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</si>
  <si>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</si>
  <si>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</si>
  <si>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</si>
  <si>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</si>
  <si>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</si>
  <si>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</si>
  <si>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</si>
  <si>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</si>
  <si>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</si>
  <si>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</si>
  <si>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</si>
  <si>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</si>
  <si>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</si>
  <si>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</si>
  <si>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</si>
  <si>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</si>
  <si>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</si>
  <si>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</si>
  <si>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</si>
  <si>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</si>
  <si>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</si>
  <si>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</si>
  <si>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</si>
  <si>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</si>
  <si>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</si>
  <si>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</si>
  <si>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</si>
  <si>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</si>
  <si>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</si>
  <si>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</si>
  <si>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</si>
  <si>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</si>
  <si>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</si>
  <si>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</si>
  <si>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</si>
  <si>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</si>
  <si>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</si>
  <si>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</si>
  <si>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</si>
  <si>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</si>
  <si>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</si>
  <si>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</si>
  <si>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</si>
  <si>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</si>
  <si>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</si>
  <si>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</si>
  <si>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</si>
  <si>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</si>
  <si>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</si>
  <si>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</si>
  <si>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</si>
  <si>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</si>
  <si>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</si>
  <si>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</si>
  <si>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</si>
  <si>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</si>
  <si>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</si>
  <si>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</si>
  <si>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</si>
  <si>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</si>
  <si>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</si>
  <si>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</si>
  <si>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</si>
  <si>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</si>
  <si>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</si>
  <si>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</si>
  <si>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</si>
  <si>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</si>
  <si>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</si>
  <si>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</si>
  <si>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</si>
  <si>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</si>
  <si>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</si>
  <si>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</si>
  <si>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</si>
  <si>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</si>
  <si>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</si>
  <si>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</si>
  <si>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</si>
  <si>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</si>
  <si>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</si>
  <si>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</si>
  <si>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</si>
  <si>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</si>
  <si>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</si>
  <si>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</si>
  <si>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</si>
  <si>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</si>
  <si>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</si>
  <si>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</si>
  <si>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</si>
  <si>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</si>
  <si>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</si>
  <si>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</si>
  <si>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</si>
  <si>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</si>
  <si>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</si>
  <si>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</si>
  <si>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</si>
  <si>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</si>
  <si>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</si>
  <si>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</si>
  <si>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</si>
  <si>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</si>
  <si>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</si>
  <si>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</si>
  <si>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</si>
  <si>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</si>
  <si>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</si>
  <si>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</si>
  <si>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</si>
  <si>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</si>
  <si>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</si>
  <si>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</si>
  <si>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</si>
  <si>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</si>
  <si>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</si>
  <si>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</si>
  <si>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</si>
  <si>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</si>
  <si>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</si>
  <si>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</si>
  <si>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</si>
  <si>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</si>
  <si>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</si>
  <si>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</si>
  <si>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</si>
  <si>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</si>
  <si>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</si>
  <si>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</si>
  <si>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</si>
  <si>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</si>
  <si>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</si>
  <si>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</si>
  <si>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</si>
  <si>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</si>
  <si>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</si>
  <si>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</si>
  <si>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</si>
  <si>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</si>
  <si>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</si>
  <si>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</si>
  <si>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</si>
  <si>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</si>
  <si>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</si>
  <si>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</si>
  <si>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</si>
  <si>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</si>
  <si>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</si>
  <si>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</si>
  <si>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</si>
  <si>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</si>
  <si>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</si>
  <si>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</si>
  <si>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</si>
  <si>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</si>
  <si>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</si>
  <si>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</si>
  <si>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</si>
  <si>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</si>
  <si>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</si>
  <si>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</si>
  <si>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</si>
  <si>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</si>
  <si>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</si>
  <si>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</si>
  <si>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</si>
  <si>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</si>
  <si>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</si>
  <si>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</si>
  <si>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</si>
  <si>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</si>
  <si>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</si>
  <si>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</si>
  <si>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</si>
  <si>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</si>
  <si>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</si>
  <si>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</si>
  <si>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</si>
  <si>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</si>
  <si>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</si>
  <si>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</si>
  <si>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</si>
  <si>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</si>
  <si>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</si>
  <si>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</si>
  <si>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</si>
  <si>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</si>
  <si>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</si>
  <si>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</si>
  <si>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</si>
  <si>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</si>
  <si>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</si>
  <si>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</si>
  <si>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</si>
  <si>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</si>
  <si>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</si>
  <si>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</si>
  <si>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</si>
  <si>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</si>
  <si>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</si>
  <si>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</si>
  <si>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</si>
  <si>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</si>
  <si>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</si>
  <si>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</si>
  <si>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</si>
  <si>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</si>
  <si>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</si>
  <si>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</si>
  <si>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</si>
  <si>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</si>
  <si>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</si>
  <si>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</si>
  <si>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</si>
  <si>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</si>
  <si>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</si>
  <si>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</si>
  <si>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</si>
  <si>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</si>
  <si>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</si>
  <si>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</si>
  <si>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</si>
  <si>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</si>
  <si>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</si>
  <si>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</si>
  <si>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</si>
  <si>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</si>
  <si>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</si>
  <si>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</si>
  <si>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</si>
  <si>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</si>
  <si>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</si>
  <si>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</si>
  <si>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</si>
  <si>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</si>
  <si>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</si>
  <si>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</si>
  <si>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</si>
  <si>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</si>
  <si>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</si>
  <si>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</si>
  <si>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</si>
  <si>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</si>
  <si>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</si>
  <si>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</si>
  <si>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</si>
  <si>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</si>
  <si>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</si>
  <si>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</si>
  <si>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</si>
  <si>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</si>
  <si>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</si>
  <si>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</si>
  <si>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</si>
  <si>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</si>
  <si>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</si>
  <si>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</si>
  <si>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</si>
  <si>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</si>
  <si>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</si>
  <si>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</si>
  <si>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</si>
  <si>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</si>
  <si>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</si>
  <si>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</si>
  <si>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</si>
  <si>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</si>
  <si>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</si>
  <si>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</si>
  <si>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</si>
  <si>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</si>
  <si>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</si>
  <si>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</si>
  <si>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</si>
  <si>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</si>
  <si>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</si>
  <si>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</si>
  <si>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</si>
  <si>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</si>
  <si>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</si>
  <si>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</si>
  <si>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</si>
  <si>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</si>
  <si>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</si>
  <si>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</si>
  <si>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</si>
  <si>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</si>
  <si>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</si>
  <si>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</si>
  <si>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</si>
  <si>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</si>
  <si>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</si>
  <si>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</si>
  <si>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</si>
  <si>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</si>
  <si>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</si>
  <si>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</si>
  <si>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</si>
  <si>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</si>
  <si>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</si>
  <si>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</si>
  <si>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</si>
  <si>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</si>
  <si>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</si>
  <si>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</si>
  <si>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</si>
  <si>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</si>
  <si>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</si>
  <si>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</si>
  <si>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</si>
  <si>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</si>
  <si>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</si>
  <si>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</si>
  <si>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</si>
  <si>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</si>
  <si>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</si>
  <si>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</si>
  <si>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</si>
  <si>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</si>
  <si>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</si>
  <si>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</si>
  <si>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</si>
  <si>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</si>
  <si>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</si>
  <si>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</si>
  <si>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</si>
  <si>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</si>
  <si>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</si>
  <si>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</si>
  <si>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</si>
  <si>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</si>
  <si>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</si>
  <si>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</si>
  <si>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</si>
  <si>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</si>
  <si>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</si>
  <si>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</si>
  <si>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</si>
  <si>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</si>
  <si>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</si>
  <si>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</si>
  <si>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</si>
  <si>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</si>
  <si>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</si>
  <si>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</si>
  <si>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</si>
  <si>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</si>
  <si>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</si>
  <si>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</si>
  <si>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</si>
  <si>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</si>
  <si>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</si>
  <si>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</si>
  <si>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</si>
  <si>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</si>
  <si>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</si>
  <si>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</si>
  <si>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</si>
  <si>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</si>
  <si>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</si>
  <si>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</si>
  <si>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</si>
  <si>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</si>
  <si>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</si>
  <si>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</si>
  <si>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</si>
  <si>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</si>
  <si>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</si>
  <si>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</si>
  <si>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</si>
  <si>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</si>
  <si>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</si>
  <si>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</si>
  <si>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</si>
  <si>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</si>
  <si>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</si>
  <si>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</si>
  <si>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</si>
  <si>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</si>
  <si>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</si>
  <si>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</si>
  <si>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</si>
  <si>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</si>
  <si>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</si>
  <si>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</si>
  <si>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</si>
  <si>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</si>
  <si>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</si>
  <si>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</si>
  <si>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</si>
  <si>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</si>
  <si>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</si>
  <si>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</si>
  <si>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</si>
  <si>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</si>
  <si>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</si>
  <si>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</si>
  <si>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</si>
  <si>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</si>
  <si>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</si>
  <si>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</si>
  <si>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</si>
  <si>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</si>
  <si>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</si>
  <si>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</si>
  <si>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</si>
  <si>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</si>
  <si>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</si>
  <si>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</si>
  <si>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</si>
  <si>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</si>
  <si>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</si>
  <si>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</si>
  <si>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</si>
  <si>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</si>
  <si>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</si>
  <si>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</si>
  <si>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</si>
  <si>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</si>
  <si>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</si>
  <si>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</si>
  <si>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</si>
  <si>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</si>
  <si>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</si>
  <si>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</si>
  <si>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</si>
  <si>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</si>
  <si>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</si>
  <si>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</si>
  <si>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</si>
  <si>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</si>
  <si>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</si>
  <si>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</si>
  <si>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</si>
  <si>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</si>
  <si>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</si>
  <si>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</si>
  <si>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</si>
  <si>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</si>
  <si>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</si>
  <si>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</si>
  <si>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</si>
  <si>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</si>
  <si>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</si>
  <si>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</si>
  <si>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</si>
  <si>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</si>
  <si>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</si>
  <si>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</si>
  <si>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</si>
  <si>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</si>
  <si>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</si>
  <si>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</si>
  <si>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</si>
  <si>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</si>
  <si>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>CodeL3</t>
  </si>
  <si>
    <t>Name3</t>
  </si>
  <si>
    <t>รวมจังหวัด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</si>
  <si>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</si>
  <si>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</si>
  <si>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</si>
  <si>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</si>
  <si>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</si>
  <si>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</si>
  <si>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</si>
  <si>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</si>
  <si>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</si>
  <si>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คะแนนรวมเขต</t>
  </si>
  <si>
    <t>คะแนนรวม</t>
  </si>
  <si>
    <t>คะแนนที่ได้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</si>
  <si>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</si>
  <si>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</si>
  <si>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</si>
  <si>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</si>
  <si>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</si>
  <si>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</si>
  <si>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</si>
  <si>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</si>
  <si>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</si>
  <si>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</si>
  <si>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</si>
  <si>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</si>
  <si>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</si>
  <si>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</si>
  <si>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</si>
  <si>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</si>
  <si>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</si>
  <si>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</si>
  <si>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</si>
  <si>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</si>
  <si>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</si>
  <si>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</si>
  <si>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</si>
  <si>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</si>
  <si>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</si>
  <si>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</si>
  <si>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</si>
  <si>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</si>
  <si>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</si>
  <si>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</si>
  <si>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</si>
  <si>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</si>
  <si>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</si>
  <si>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</si>
  <si>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</si>
  <si>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</si>
  <si>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</si>
  <si>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</si>
  <si>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</si>
  <si>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</si>
  <si>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</si>
  <si>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</si>
  <si>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</si>
  <si>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</si>
  <si>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</si>
  <si>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</si>
  <si>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</si>
  <si>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</si>
  <si>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</si>
  <si>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</si>
  <si>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</si>
  <si>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</si>
  <si>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</si>
  <si>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</si>
  <si>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</si>
  <si>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</si>
  <si>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</si>
  <si>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</si>
  <si>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</si>
  <si>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</si>
  <si>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</si>
  <si>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</si>
  <si>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</si>
  <si>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</si>
  <si>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</si>
  <si>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</si>
  <si>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</si>
  <si>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</si>
  <si>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</si>
  <si>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</si>
  <si>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</si>
  <si>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</si>
  <si>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</si>
  <si>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</si>
  <si>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</si>
  <si>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</si>
  <si>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</si>
  <si>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</si>
  <si>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</si>
  <si>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</si>
  <si>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</si>
  <si>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</si>
  <si>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</si>
  <si>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</si>
  <si>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</si>
  <si>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</si>
  <si>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</si>
  <si>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</si>
  <si>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</si>
  <si>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</si>
  <si>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</si>
  <si>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</si>
  <si>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</si>
  <si>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</si>
  <si>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</si>
  <si>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</si>
  <si>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</si>
  <si>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</si>
  <si>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</si>
  <si>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</si>
  <si>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</si>
  <si>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</si>
  <si>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</si>
  <si>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</si>
  <si>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</si>
  <si>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</si>
  <si>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</si>
  <si>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</si>
  <si>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</si>
  <si>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</si>
  <si>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</si>
  <si>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</si>
  <si>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</si>
  <si>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</si>
  <si>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</si>
  <si>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</si>
  <si>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</si>
  <si>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</si>
  <si>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</si>
  <si>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</si>
  <si>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</si>
  <si>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</si>
  <si>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</si>
  <si>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</si>
  <si>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</si>
  <si>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</si>
  <si>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</si>
  <si>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</si>
  <si>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</si>
  <si>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</si>
  <si>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</si>
  <si>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</si>
  <si>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</si>
  <si>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</si>
  <si>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</si>
  <si>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</si>
  <si>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</si>
  <si>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</si>
  <si>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</si>
  <si>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</si>
  <si>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</si>
  <si>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</si>
  <si>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</si>
  <si>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</si>
  <si>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</si>
  <si>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</si>
  <si>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</si>
  <si>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</si>
  <si>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</si>
  <si>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</si>
  <si>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</si>
  <si>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</si>
  <si>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</si>
  <si>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</si>
  <si>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</si>
  <si>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</si>
  <si>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</si>
  <si>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</si>
  <si>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</si>
  <si>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</si>
  <si>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</si>
  <si>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</si>
  <si>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</si>
  <si>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</si>
  <si>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</si>
  <si>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</si>
  <si>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</si>
  <si>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</si>
  <si>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</si>
  <si>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</si>
  <si>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</si>
  <si>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</si>
  <si>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</si>
  <si>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</si>
  <si>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</si>
  <si>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</si>
  <si>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</si>
  <si>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</si>
  <si>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</si>
  <si>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</si>
  <si>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</si>
  <si>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</si>
  <si>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</si>
  <si>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</si>
  <si>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</si>
  <si>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</si>
  <si>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</si>
  <si>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</si>
  <si>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</si>
  <si>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</si>
  <si>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</si>
  <si>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</si>
  <si>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</si>
  <si>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</si>
  <si>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</si>
  <si>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</si>
  <si>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</si>
  <si>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</si>
  <si>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</si>
  <si>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</si>
  <si>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</si>
  <si>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</si>
  <si>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</si>
  <si>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</si>
  <si>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</si>
  <si>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</si>
  <si>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</si>
  <si>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</si>
  <si>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</si>
  <si>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</si>
  <si>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</si>
  <si>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</si>
  <si>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</si>
  <si>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04483 - รพ.สต.หนองบัว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</si>
  <si>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</si>
  <si>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</si>
  <si>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</si>
  <si>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</si>
  <si>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</si>
  <si>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</si>
  <si>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</si>
  <si>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</si>
  <si>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</si>
  <si>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</si>
  <si>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</si>
  <si>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</si>
  <si>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</si>
  <si>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</si>
  <si>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</si>
  <si>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</si>
  <si>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</si>
  <si>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</si>
  <si>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</si>
  <si>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</si>
  <si>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</si>
  <si>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</si>
  <si>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</si>
  <si>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</si>
  <si>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</si>
  <si>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</si>
  <si>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</si>
  <si>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</si>
  <si>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</si>
  <si>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</si>
  <si>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</si>
  <si>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</si>
  <si>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</si>
  <si>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</si>
  <si>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</si>
  <si>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</si>
  <si>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</si>
  <si>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</si>
  <si>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</si>
  <si>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</si>
  <si>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</si>
  <si>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</si>
  <si>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</si>
  <si>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</si>
  <si>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</si>
  <si>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</si>
  <si>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</si>
  <si>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</si>
  <si>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</si>
  <si>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</si>
  <si>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</si>
  <si>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</si>
  <si>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</si>
  <si>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</si>
  <si>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</si>
  <si>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</si>
  <si>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</si>
  <si>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</si>
  <si>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</si>
  <si>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</si>
  <si>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</si>
  <si>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</si>
  <si>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</si>
  <si>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</si>
  <si>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</si>
  <si>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</si>
  <si>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</si>
  <si>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</si>
  <si>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</si>
  <si>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</si>
  <si>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</si>
  <si>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</si>
  <si>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</si>
  <si>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</si>
  <si>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</si>
  <si>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</si>
  <si>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</si>
  <si>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</si>
  <si>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</si>
  <si>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</si>
  <si>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</si>
  <si>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</si>
  <si>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</si>
  <si>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</si>
  <si>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</si>
  <si>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</si>
  <si>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</si>
  <si>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</si>
  <si>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</si>
  <si>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</si>
  <si>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</si>
  <si>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</si>
  <si>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</si>
  <si>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</si>
  <si>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</si>
  <si>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</si>
  <si>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</si>
  <si>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</si>
  <si>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</si>
  <si>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</si>
  <si>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</si>
  <si>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</si>
  <si>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</si>
  <si>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</si>
  <si>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</si>
  <si>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</si>
  <si>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</si>
  <si>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</si>
  <si>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</si>
  <si>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</si>
  <si>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</si>
  <si>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</si>
  <si>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</si>
  <si>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</si>
  <si>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</si>
  <si>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</si>
  <si>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</si>
  <si>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</si>
  <si>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</si>
  <si>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</si>
  <si>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</si>
  <si>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</si>
  <si>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</si>
  <si>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</si>
  <si>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</si>
  <si>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</si>
  <si>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</si>
  <si>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</si>
  <si>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</si>
  <si>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</si>
  <si>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</si>
  <si>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</si>
  <si>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</si>
  <si>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</si>
  <si>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</si>
  <si>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</si>
  <si>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</si>
  <si>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</si>
  <si>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</si>
  <si>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</si>
  <si>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</si>
  <si>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</si>
  <si>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</si>
  <si>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</si>
  <si>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</si>
  <si>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</si>
  <si>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</si>
  <si>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</si>
  <si>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</si>
  <si>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</si>
  <si>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</si>
  <si>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</si>
  <si>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</si>
  <si>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</si>
  <si>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</si>
  <si>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</si>
  <si>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</si>
  <si>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</si>
  <si>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</si>
  <si>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</si>
  <si>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</si>
  <si>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</si>
  <si>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</si>
  <si>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</si>
  <si>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</si>
  <si>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04632 - สอ.บ้านนาพู่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</si>
  <si>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</si>
  <si>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</si>
  <si>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</si>
  <si>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</si>
  <si>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</si>
  <si>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</si>
  <si>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</si>
  <si>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</si>
  <si>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</si>
  <si>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</si>
  <si>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</si>
  <si>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</si>
  <si>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</si>
  <si>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</si>
  <si>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</si>
  <si>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</si>
  <si>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</si>
  <si>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</si>
  <si>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</si>
  <si>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</si>
  <si>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</si>
  <si>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</si>
  <si>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</si>
  <si>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</si>
  <si>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</si>
  <si>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</si>
  <si>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</si>
  <si>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</si>
  <si>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</si>
  <si>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</si>
  <si>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</si>
  <si>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</si>
  <si>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</si>
  <si>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</si>
  <si>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</si>
  <si>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</si>
  <si>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</si>
  <si>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</si>
  <si>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</si>
  <si>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</si>
  <si>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</si>
  <si>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</si>
  <si>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</si>
  <si>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</si>
  <si>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</si>
  <si>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</si>
  <si>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</si>
  <si>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</si>
  <si>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</si>
  <si>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</si>
  <si>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</si>
  <si>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</si>
  <si>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</si>
  <si>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</si>
  <si>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</si>
  <si>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</si>
  <si>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</si>
  <si>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</si>
  <si>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</si>
  <si>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</si>
  <si>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</si>
  <si>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</si>
  <si>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</si>
  <si>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</si>
  <si>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</si>
  <si>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</si>
  <si>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</si>
  <si>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</si>
  <si>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</si>
  <si>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</si>
  <si>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</si>
  <si>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</si>
  <si>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</si>
  <si>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</si>
  <si>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</si>
  <si>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</si>
  <si>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</si>
  <si>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</si>
  <si>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</si>
  <si>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</si>
  <si>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</si>
  <si>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</si>
  <si>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</si>
  <si>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</si>
  <si>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</si>
  <si>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</si>
  <si>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</si>
  <si>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</si>
  <si>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</si>
  <si>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</si>
  <si>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</si>
  <si>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</si>
  <si>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</si>
  <si>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</si>
  <si>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</si>
  <si>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</si>
  <si>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</si>
  <si>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</si>
  <si>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</si>
  <si>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</si>
  <si>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</si>
  <si>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</si>
  <si>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</si>
  <si>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</si>
  <si>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</si>
  <si>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</si>
  <si>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</si>
  <si>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</si>
  <si>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</si>
  <si>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</si>
  <si>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</si>
  <si>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</si>
  <si>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</si>
  <si>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</si>
  <si>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</si>
  <si>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</si>
  <si>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</si>
  <si>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</si>
  <si>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</si>
  <si>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</si>
  <si>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</si>
  <si>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</si>
  <si>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</si>
  <si>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</si>
  <si>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</si>
  <si>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</si>
  <si>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</si>
  <si>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</si>
  <si>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</si>
  <si>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</si>
  <si>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</si>
  <si>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</si>
  <si>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</si>
  <si>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</si>
  <si>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</si>
  <si>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</si>
  <si>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</si>
  <si>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</si>
  <si>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</si>
  <si>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</si>
  <si>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</si>
  <si>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</si>
  <si>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</si>
  <si>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</si>
  <si>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</si>
  <si>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</si>
  <si>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</si>
  <si>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</si>
  <si>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</si>
  <si>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</si>
  <si>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</si>
  <si>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</si>
  <si>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</si>
  <si>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</si>
  <si>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</si>
  <si>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</si>
  <si>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</si>
  <si>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</si>
  <si>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</si>
  <si>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</si>
  <si>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</si>
  <si>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</si>
  <si>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</si>
  <si>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</si>
  <si>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</si>
  <si>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</si>
  <si>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</si>
  <si>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</si>
  <si>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</si>
  <si>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</si>
  <si>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</si>
  <si>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</si>
  <si>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</si>
  <si>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</si>
  <si>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</si>
  <si>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</si>
  <si>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</si>
  <si>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</si>
  <si>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</si>
  <si>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</si>
  <si>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</si>
  <si>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</si>
  <si>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</si>
  <si>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</si>
  <si>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</si>
  <si>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</si>
  <si>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</si>
  <si>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</si>
  <si>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</si>
  <si>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</si>
  <si>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</si>
  <si>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</si>
  <si>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</si>
  <si>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</si>
  <si>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</si>
  <si>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</si>
  <si>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</si>
  <si>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</si>
  <si>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</si>
  <si>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</si>
  <si>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</si>
  <si>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</si>
  <si>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</si>
  <si>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</si>
  <si>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</si>
  <si>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</si>
  <si>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</si>
  <si>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</si>
  <si>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</si>
  <si>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</si>
  <si>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</si>
  <si>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</si>
  <si>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</si>
  <si>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</si>
  <si>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</si>
  <si>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</si>
  <si>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</si>
  <si>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</si>
  <si>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</si>
  <si>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</si>
  <si>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</si>
  <si>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</si>
  <si>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</si>
  <si>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</si>
  <si>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</si>
  <si>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</si>
  <si>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</si>
  <si>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</si>
  <si>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</si>
  <si>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</si>
  <si>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</si>
  <si>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</si>
  <si>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</si>
  <si>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</si>
  <si>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</si>
  <si>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</si>
  <si>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</si>
  <si>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</si>
  <si>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</si>
  <si>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</si>
  <si>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</si>
  <si>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</si>
  <si>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</si>
  <si>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</si>
  <si>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</si>
  <si>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</si>
  <si>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</si>
  <si>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</si>
  <si>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</si>
  <si>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</si>
  <si>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</si>
  <si>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</si>
  <si>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</si>
  <si>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</si>
  <si>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</si>
  <si>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</si>
  <si>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</si>
  <si>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</si>
  <si>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</si>
  <si>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</si>
  <si>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</si>
  <si>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</si>
  <si>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</si>
  <si>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</si>
  <si>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</si>
  <si>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</si>
  <si>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</si>
  <si>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</si>
  <si>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</si>
  <si>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</si>
  <si>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</si>
  <si>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</si>
  <si>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</si>
  <si>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</si>
  <si>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</si>
  <si>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</si>
  <si>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</si>
  <si>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</si>
  <si>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</si>
  <si>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</si>
  <si>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</si>
  <si>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</si>
  <si>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</si>
  <si>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</si>
  <si>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</si>
  <si>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</si>
  <si>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</si>
  <si>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</si>
  <si>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</si>
  <si>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</si>
  <si>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</si>
  <si>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</si>
  <si>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</si>
  <si>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</si>
  <si>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</si>
  <si>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</si>
  <si>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</si>
  <si>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</si>
  <si>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</si>
  <si>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</si>
  <si>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</si>
  <si>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</si>
  <si>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</si>
  <si>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</si>
  <si>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</si>
  <si>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</si>
  <si>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</si>
  <si>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</si>
  <si>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</si>
  <si>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</si>
  <si>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</si>
  <si>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</si>
  <si>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</si>
  <si>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</si>
  <si>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</si>
  <si>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</si>
  <si>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</si>
  <si>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</si>
  <si>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</si>
  <si>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</si>
  <si>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</si>
  <si>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</si>
  <si>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</si>
  <si>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</si>
  <si>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</si>
  <si>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</si>
  <si>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</si>
  <si>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</si>
  <si>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</si>
  <si>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</si>
  <si>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</si>
  <si>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</si>
  <si>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</si>
  <si>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</si>
  <si>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</si>
  <si>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</si>
  <si>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</si>
  <si>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</si>
  <si>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</si>
  <si>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</si>
  <si>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</si>
  <si>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</si>
  <si>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</si>
  <si>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</si>
  <si>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</si>
  <si>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</si>
  <si>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</si>
  <si>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</si>
  <si>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</si>
  <si>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</si>
  <si>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</si>
  <si>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</si>
  <si>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</si>
  <si>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</si>
  <si>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</si>
  <si>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</si>
  <si>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</si>
  <si>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</si>
  <si>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</si>
  <si>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</si>
  <si>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</si>
  <si>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</si>
  <si>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</si>
  <si>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</si>
  <si>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</si>
  <si>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</si>
  <si>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</si>
  <si>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</si>
  <si>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</si>
  <si>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</si>
  <si>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</si>
  <si>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</si>
  <si>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</si>
  <si>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</si>
  <si>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</si>
  <si>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</si>
  <si>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</si>
  <si>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</si>
  <si>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</si>
  <si>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</si>
  <si>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</si>
  <si>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</si>
  <si>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</si>
  <si>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</si>
  <si>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</si>
  <si>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</si>
  <si>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</si>
  <si>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</si>
  <si>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</si>
  <si>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</si>
  <si>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</si>
  <si>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</si>
  <si>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</si>
  <si>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</si>
  <si>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</si>
  <si>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</si>
  <si>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</si>
  <si>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</si>
  <si>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</si>
  <si>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</si>
  <si>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</si>
  <si>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</si>
  <si>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</si>
  <si>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</si>
  <si>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</si>
  <si>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</si>
  <si>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</si>
  <si>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</si>
  <si>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</si>
  <si>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</si>
  <si>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</si>
  <si>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</si>
  <si>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</si>
  <si>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</si>
  <si>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</si>
  <si>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</si>
  <si>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</si>
  <si>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</si>
  <si>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</si>
  <si>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</si>
  <si>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</si>
  <si>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</si>
  <si>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</si>
  <si>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</si>
  <si>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</si>
  <si>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</si>
  <si>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</si>
  <si>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</si>
  <si>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</si>
  <si>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</si>
  <si>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</si>
  <si>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</si>
  <si>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</si>
  <si>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</si>
  <si>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</si>
  <si>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</si>
  <si>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</si>
  <si>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</si>
  <si>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</si>
  <si>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</si>
  <si>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</si>
  <si>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</si>
  <si>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</si>
  <si>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</si>
  <si>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</si>
  <si>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</si>
  <si>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</si>
  <si>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</si>
  <si>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</si>
  <si>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</si>
  <si>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</si>
  <si>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</si>
  <si>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</si>
  <si>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</si>
  <si>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</si>
  <si>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</si>
  <si>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</si>
  <si>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</si>
  <si>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</si>
  <si>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</si>
  <si>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</si>
  <si>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</si>
  <si>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</si>
  <si>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</si>
  <si>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</si>
  <si>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</si>
  <si>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</si>
  <si>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</si>
  <si>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</si>
  <si>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</si>
  <si>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</si>
  <si>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</si>
  <si>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</si>
  <si>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</si>
  <si>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</si>
  <si>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</si>
  <si>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</si>
  <si>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</si>
  <si>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</si>
  <si>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5203000000.000</t>
  </si>
  <si>
    <t>5210000000.000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</si>
  <si>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</si>
  <si>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</si>
  <si>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</si>
  <si>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</si>
  <si>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</si>
  <si>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</si>
  <si>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</si>
  <si>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</si>
  <si>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</si>
  <si>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</si>
  <si>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</si>
  <si>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</si>
  <si>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</si>
  <si>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</si>
  <si>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</si>
  <si>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</si>
  <si>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</si>
  <si>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</si>
  <si>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</si>
  <si>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</si>
  <si>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</si>
  <si>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</si>
  <si>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</si>
  <si>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</si>
  <si>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</si>
  <si>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</si>
  <si>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</si>
  <si>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5.2.1 ค่าจำหน่ายจากการขายทรัพย์สิน</t>
  </si>
  <si>
    <t>5.2.4 ค่าใช้จ่ายระหว่างหน่วยงานกรณีอื่น</t>
  </si>
  <si>
    <t>00438 ปากคาด,สสอ_</t>
  </si>
  <si>
    <t>00440 ศรีวิไล,สสอ_</t>
  </si>
  <si>
    <t>00441 บุ่งคล้า,สสอ_</t>
  </si>
  <si>
    <t>2116000000.000</t>
  </si>
  <si>
    <t>2.1.7 หนี้สินหมุนเวียนอื่น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</si>
  <si>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</si>
  <si>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</si>
  <si>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</si>
  <si>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</si>
  <si>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</si>
  <si>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</si>
  <si>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</si>
  <si>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</si>
  <si>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</si>
  <si>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</si>
  <si>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</si>
  <si>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</si>
  <si>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</si>
  <si>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</si>
  <si>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</si>
  <si>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</si>
  <si>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</si>
  <si>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</si>
  <si>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</si>
  <si>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</si>
  <si>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</si>
  <si>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</si>
  <si>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</si>
  <si>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</si>
  <si>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</si>
  <si>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</si>
  <si>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</si>
  <si>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</si>
  <si>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</si>
  <si>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</si>
  <si>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</si>
  <si>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</si>
  <si>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</si>
  <si>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</si>
  <si>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</si>
  <si>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</si>
  <si>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</si>
  <si>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</si>
  <si>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</si>
  <si>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</si>
  <si>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</si>
  <si>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</si>
  <si>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</si>
  <si>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</si>
  <si>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</si>
  <si>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</si>
  <si>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</si>
  <si>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</si>
  <si>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</si>
  <si>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</si>
  <si>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</si>
  <si>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</si>
  <si>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</si>
  <si>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</si>
  <si>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</si>
  <si>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</si>
  <si>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</si>
  <si>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</si>
  <si>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</si>
  <si>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</si>
  <si>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</si>
  <si>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</si>
  <si>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</si>
  <si>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</si>
  <si>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</si>
  <si>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</si>
  <si>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</si>
  <si>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</si>
  <si>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</si>
  <si>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</si>
  <si>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</si>
  <si>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</si>
  <si>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</si>
  <si>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</si>
  <si>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</si>
  <si>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</si>
  <si>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</si>
  <si>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</si>
  <si>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</si>
  <si>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</si>
  <si>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</si>
  <si>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</si>
  <si>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</si>
  <si>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1204000000.000</t>
  </si>
  <si>
    <t>1211000000.000</t>
  </si>
  <si>
    <t>4306000000.000</t>
  </si>
  <si>
    <t>5108000000.000</t>
  </si>
  <si>
    <t>1.2.3 ที่ดิน</t>
  </si>
  <si>
    <t>1.2.7 งานระหว่างก่อสร้าง</t>
  </si>
  <si>
    <t>4.2.4 รายรับจากการขายสินทรัพย์ของหน่วยงาน</t>
  </si>
  <si>
    <t>5.1.8 หนี้สูญและหนี้สงสัยจะสูญ</t>
  </si>
  <si>
    <t>04481 สถานีอนามัยนิคมสงเคราะห์</t>
  </si>
  <si>
    <t>04482 สอ_บ้านขาว</t>
  </si>
  <si>
    <t>04483 สอ_หนองบัว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</si>
  <si>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</si>
  <si>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</si>
  <si>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</si>
  <si>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</si>
  <si>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</si>
  <si>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</si>
  <si>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</si>
  <si>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</si>
  <si>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</si>
  <si>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</si>
  <si>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</si>
  <si>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</si>
  <si>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</si>
  <si>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</si>
  <si>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</si>
  <si>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</si>
  <si>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</si>
  <si>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</si>
  <si>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</si>
  <si>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</si>
  <si>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</si>
  <si>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</si>
  <si>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</si>
  <si>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</si>
  <si>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</si>
  <si>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</si>
  <si>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</si>
  <si>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</si>
  <si>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</si>
  <si>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</si>
  <si>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</si>
  <si>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</si>
  <si>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</si>
  <si>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</si>
  <si>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</si>
  <si>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</si>
  <si>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</si>
  <si>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</si>
  <si>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</si>
  <si>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</si>
  <si>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</si>
  <si>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</si>
  <si>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</si>
  <si>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</si>
  <si>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</si>
  <si>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</si>
  <si>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</si>
  <si>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</si>
  <si>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</si>
  <si>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</si>
  <si>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</si>
  <si>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</si>
  <si>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</si>
  <si>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</si>
  <si>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</si>
  <si>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</si>
  <si>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</si>
  <si>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</si>
  <si>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</si>
  <si>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</si>
  <si>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</si>
  <si>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</si>
  <si>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</si>
  <si>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</si>
  <si>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</si>
  <si>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</si>
  <si>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</si>
  <si>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</si>
  <si>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</si>
  <si>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</si>
  <si>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</si>
  <si>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</si>
  <si>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</si>
  <si>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</si>
  <si>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</si>
  <si>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</si>
  <si>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</si>
  <si>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</si>
  <si>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</si>
  <si>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</si>
  <si>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</si>
  <si>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</si>
  <si>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</si>
  <si>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</si>
  <si>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</si>
  <si>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</si>
  <si>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</si>
  <si>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</si>
  <si>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</si>
  <si>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</si>
  <si>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</si>
  <si>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</si>
  <si>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</si>
  <si>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</si>
  <si>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</si>
  <si>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</si>
  <si>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</si>
  <si>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</si>
  <si>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</si>
  <si>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</si>
  <si>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</si>
  <si>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</si>
  <si>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</si>
  <si>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</si>
  <si>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</si>
  <si>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</si>
  <si>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</si>
  <si>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</si>
  <si>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</si>
  <si>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</si>
  <si>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</si>
  <si>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</si>
  <si>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</si>
  <si>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</si>
  <si>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</si>
  <si>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</si>
  <si>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</si>
  <si>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</si>
  <si>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</si>
  <si>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</si>
  <si>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</si>
  <si>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</si>
  <si>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</si>
  <si>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</si>
  <si>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</si>
  <si>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</si>
  <si>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</si>
  <si>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</si>
  <si>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</si>
  <si>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</si>
  <si>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</si>
  <si>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</si>
  <si>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</si>
  <si>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</si>
  <si>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</si>
  <si>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</si>
  <si>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</si>
  <si>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</si>
  <si>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</si>
  <si>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</si>
  <si>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</si>
  <si>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</si>
  <si>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04632 เพ็ญ  สถานีอนามัยนาพู่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</si>
  <si>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</si>
  <si>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</si>
  <si>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</si>
  <si>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</si>
  <si>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</si>
  <si>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</si>
  <si>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</si>
  <si>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</si>
  <si>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</si>
  <si>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</si>
  <si>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</si>
  <si>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</si>
  <si>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</si>
  <si>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</si>
  <si>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</si>
  <si>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</si>
  <si>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</si>
  <si>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</si>
  <si>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</si>
  <si>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</si>
  <si>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</si>
  <si>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</si>
  <si>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</si>
  <si>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</si>
  <si>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</si>
  <si>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</si>
  <si>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</si>
  <si>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</si>
  <si>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</si>
  <si>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</si>
  <si>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</si>
  <si>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</si>
  <si>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</si>
  <si>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</si>
  <si>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</si>
  <si>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</si>
  <si>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</si>
  <si>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</si>
  <si>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</si>
  <si>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</si>
  <si>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</si>
  <si>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</si>
  <si>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</si>
  <si>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</si>
  <si>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</si>
  <si>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</si>
  <si>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</si>
  <si>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</si>
  <si>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</si>
  <si>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</si>
  <si>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</si>
  <si>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</si>
  <si>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</si>
  <si>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04665 สอ_เพชรเจริญ</t>
  </si>
  <si>
    <t>04666 สอ_น้ำภู</t>
  </si>
  <si>
    <t>04667 สอ_นาอ้อ</t>
  </si>
  <si>
    <t>04668 สอ_กกดู่</t>
  </si>
  <si>
    <t>04669 สอ_ไร่ม่วง</t>
  </si>
  <si>
    <t>04670 สอ_โพนป่าแดง</t>
  </si>
  <si>
    <t>04671 สอ_ไร่ทาม</t>
  </si>
  <si>
    <t>04672 สอ_นาอาน</t>
  </si>
  <si>
    <t>04673 สอ_ขอนแก่น</t>
  </si>
  <si>
    <t>04674 สอ_หัวนา</t>
  </si>
  <si>
    <t>04675 สอ_หนองผำ</t>
  </si>
  <si>
    <t>04676 สอ_เจริญสุข</t>
  </si>
  <si>
    <t>04677 สอ_เพีย</t>
  </si>
  <si>
    <t>04678 สอ_สูบ</t>
  </si>
  <si>
    <t>04679 สอ_ก้างปลา</t>
  </si>
  <si>
    <t>04680 สอ_นาแขม</t>
  </si>
  <si>
    <t>04681 สอ_ปากหมาก</t>
  </si>
  <si>
    <t>04682 สอ_ห้วยกระทิง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</si>
  <si>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</si>
  <si>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</si>
  <si>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</si>
  <si>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</si>
  <si>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</si>
  <si>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</si>
  <si>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</si>
  <si>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</si>
  <si>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</si>
  <si>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</si>
  <si>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</si>
  <si>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</si>
  <si>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</si>
  <si>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</si>
  <si>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</si>
  <si>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</si>
  <si>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</si>
  <si>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</si>
  <si>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</si>
  <si>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</si>
  <si>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</si>
  <si>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</si>
  <si>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</si>
  <si>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</si>
  <si>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</si>
  <si>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</si>
  <si>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</si>
  <si>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</si>
  <si>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</si>
  <si>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</si>
  <si>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</si>
  <si>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</si>
  <si>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</si>
  <si>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</si>
  <si>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</si>
  <si>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</si>
  <si>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</si>
  <si>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</si>
  <si>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</si>
  <si>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</si>
  <si>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</si>
  <si>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</si>
  <si>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</si>
  <si>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</si>
  <si>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</si>
  <si>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</si>
  <si>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</si>
  <si>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</si>
  <si>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</si>
  <si>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</si>
  <si>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</si>
  <si>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</si>
  <si>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</si>
  <si>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</si>
  <si>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</si>
  <si>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</si>
  <si>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</si>
  <si>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</si>
  <si>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</si>
  <si>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</si>
  <si>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</si>
  <si>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</si>
  <si>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</si>
  <si>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</si>
  <si>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</si>
  <si>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</si>
  <si>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</si>
  <si>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</si>
  <si>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</si>
  <si>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</si>
  <si>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</si>
  <si>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</si>
  <si>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</si>
  <si>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</si>
  <si>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</si>
  <si>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</si>
  <si>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04762 สถานีอนามัยห้วยส้มใต้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</si>
  <si>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</si>
  <si>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</si>
  <si>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</si>
  <si>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</si>
  <si>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</si>
  <si>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</si>
  <si>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</si>
  <si>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</si>
  <si>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</si>
  <si>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</si>
  <si>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</si>
  <si>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</si>
  <si>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</si>
  <si>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</si>
  <si>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</si>
  <si>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</si>
  <si>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</si>
  <si>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</si>
  <si>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</si>
  <si>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</si>
  <si>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</si>
  <si>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</si>
  <si>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</si>
  <si>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</si>
  <si>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</si>
  <si>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</si>
  <si>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14352 สอ_โป่งป่าติ้ว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</si>
  <si>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</si>
  <si>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</si>
  <si>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</si>
  <si>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</si>
  <si>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</si>
  <si>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</si>
  <si>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</si>
  <si>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</si>
  <si>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</si>
  <si>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</si>
  <si>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</si>
  <si>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</si>
  <si>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</si>
  <si>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</si>
  <si>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</si>
  <si>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</si>
  <si>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</si>
  <si>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</si>
  <si>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</si>
  <si>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</si>
  <si>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</si>
  <si>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</si>
  <si>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</si>
  <si>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</si>
  <si>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</si>
  <si>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</si>
  <si>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</si>
  <si>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</si>
  <si>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</si>
  <si>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</si>
  <si>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</si>
  <si>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</si>
  <si>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</si>
  <si>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</si>
  <si>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</si>
  <si>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</si>
  <si>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</si>
  <si>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</si>
  <si>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</si>
  <si>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</si>
  <si>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</si>
  <si>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</si>
  <si>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</si>
  <si>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</si>
  <si>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</si>
  <si>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</si>
  <si>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</si>
  <si>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</si>
  <si>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</si>
  <si>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</si>
  <si>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</si>
  <si>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</si>
  <si>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</si>
  <si>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</si>
  <si>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</si>
  <si>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</si>
  <si>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</si>
  <si>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</si>
  <si>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</si>
  <si>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</si>
  <si>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</si>
  <si>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</si>
  <si>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</si>
  <si>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</si>
  <si>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04866 รพ_สต_บ้านม่วง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</si>
  <si>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</si>
  <si>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</si>
  <si>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</si>
  <si>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</si>
  <si>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</si>
  <si>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</si>
  <si>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</si>
  <si>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</si>
  <si>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</si>
  <si>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</si>
  <si>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</si>
  <si>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</si>
  <si>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</si>
  <si>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</si>
  <si>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</si>
  <si>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</si>
  <si>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</si>
  <si>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</si>
  <si>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14150 โพธิ์ตาก,สสอ_</t>
  </si>
  <si>
    <t>14184 สถานีอนามัยนายาง</t>
  </si>
  <si>
    <t>05443 สอ_ธาตุเชิงชุม</t>
  </si>
  <si>
    <t>05444 สอ_โคกเลาะ</t>
  </si>
  <si>
    <t>05445 สอ_ดงมะไฟ ขมิ้น</t>
  </si>
  <si>
    <t>05446 สอ_ทับสอ</t>
  </si>
  <si>
    <t>05447 สอ_คูสนาม</t>
  </si>
  <si>
    <t>05448 สอ_โนนหอม</t>
  </si>
  <si>
    <t>05449 สอ_หนองสนม</t>
  </si>
  <si>
    <t>05450 สอ_เชียงเครือ</t>
  </si>
  <si>
    <t>05451 สอ_สร้างแก้วสมานมิตร</t>
  </si>
  <si>
    <t>05452 สอ_ม่วงลาย</t>
  </si>
  <si>
    <t>05453 สอ_แมด</t>
  </si>
  <si>
    <t>05454 สอ_นาขาม</t>
  </si>
  <si>
    <t>05455 สอ_นาคำ</t>
  </si>
  <si>
    <t>05456 สอ_พังขว้าง</t>
  </si>
  <si>
    <t>05457 สอ_ดงขุมข้าว</t>
  </si>
  <si>
    <t>05458 สอ_ดงมะไฟ</t>
  </si>
  <si>
    <t>05459 สอ_ดงพัฒนา</t>
  </si>
  <si>
    <t>05460 สอ_หนองปลาน้อย</t>
  </si>
  <si>
    <t>05461 สอ_หนองลาด</t>
  </si>
  <si>
    <t>05462 สอ_ดอนแคนใต้</t>
  </si>
  <si>
    <t>05463 สอ_ฮางโฮง</t>
  </si>
  <si>
    <t>05464 สอ_โคกก่อง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</si>
  <si>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</si>
  <si>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</si>
  <si>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</si>
  <si>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</si>
  <si>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</si>
  <si>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</si>
  <si>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</si>
  <si>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</si>
  <si>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</si>
  <si>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</si>
  <si>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</si>
  <si>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</si>
  <si>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</si>
  <si>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</si>
  <si>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</si>
  <si>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</si>
  <si>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</si>
  <si>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</si>
  <si>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</si>
  <si>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</si>
  <si>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</si>
  <si>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</si>
  <si>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</si>
  <si>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</si>
  <si>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</si>
  <si>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</si>
  <si>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</si>
  <si>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</si>
  <si>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</si>
  <si>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</si>
  <si>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</si>
  <si>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</si>
  <si>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</si>
  <si>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</si>
  <si>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</si>
  <si>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</si>
  <si>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</si>
  <si>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</si>
  <si>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</si>
  <si>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</si>
  <si>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</si>
  <si>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</si>
  <si>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</si>
  <si>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</si>
  <si>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</si>
  <si>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</si>
  <si>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</si>
  <si>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</si>
  <si>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</si>
  <si>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</si>
  <si>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</si>
  <si>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</si>
  <si>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</si>
  <si>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</si>
  <si>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</si>
  <si>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</si>
  <si>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</si>
  <si>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</si>
  <si>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</si>
  <si>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</si>
  <si>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</si>
  <si>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</si>
  <si>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</si>
  <si>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</si>
  <si>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</si>
  <si>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</si>
  <si>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</si>
  <si>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</si>
  <si>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</si>
  <si>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</si>
  <si>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</si>
  <si>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</si>
  <si>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</si>
  <si>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</si>
  <si>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</si>
  <si>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</si>
  <si>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</si>
  <si>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</si>
  <si>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</si>
  <si>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</si>
  <si>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</si>
  <si>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</si>
  <si>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</si>
  <si>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</si>
  <si>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</si>
  <si>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</si>
  <si>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</si>
  <si>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</si>
  <si>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</si>
  <si>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</si>
  <si>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</si>
  <si>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</si>
  <si>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</si>
  <si>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</si>
  <si>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</si>
  <si>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</si>
  <si>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</si>
  <si>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</si>
  <si>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</si>
  <si>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</si>
  <si>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</si>
  <si>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</si>
  <si>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</si>
  <si>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</si>
  <si>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</si>
  <si>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</si>
  <si>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</si>
  <si>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</si>
  <si>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</si>
  <si>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</si>
  <si>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</si>
  <si>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</si>
  <si>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</si>
  <si>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</si>
  <si>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</si>
  <si>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</si>
  <si>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</si>
  <si>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</si>
  <si>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</si>
  <si>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</si>
  <si>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</si>
  <si>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</si>
  <si>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</si>
  <si>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</si>
  <si>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</si>
  <si>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</si>
  <si>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</si>
  <si>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</si>
  <si>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</si>
  <si>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</si>
  <si>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สอ_หนองไผ่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</si>
  <si>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</si>
  <si>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</si>
  <si>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</si>
  <si>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</si>
  <si>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</si>
  <si>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</si>
  <si>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</si>
  <si>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</si>
  <si>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</si>
  <si>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</si>
  <si>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</si>
  <si>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</si>
  <si>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23217 สอ_ลาดกะเฌอ</t>
  </si>
  <si>
    <t>41075 รพ_สต_ภูเพ็ก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</si>
  <si>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</si>
  <si>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</si>
  <si>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</si>
  <si>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</si>
  <si>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</si>
  <si>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</si>
  <si>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</si>
  <si>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</si>
  <si>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</si>
  <si>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</si>
  <si>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</si>
  <si>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</si>
  <si>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</si>
  <si>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</si>
  <si>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</si>
  <si>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</si>
  <si>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</si>
  <si>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</si>
  <si>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</si>
  <si>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</si>
  <si>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</si>
  <si>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</si>
  <si>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</si>
  <si>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</si>
  <si>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</si>
  <si>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</si>
  <si>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</si>
  <si>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</si>
  <si>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</si>
  <si>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</si>
  <si>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</si>
  <si>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</si>
  <si>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</si>
  <si>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</si>
  <si>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</si>
  <si>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</si>
  <si>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</si>
  <si>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</si>
  <si>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</si>
  <si>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</si>
  <si>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</si>
  <si>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</si>
  <si>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</si>
  <si>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</si>
  <si>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</si>
  <si>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</si>
  <si>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</si>
  <si>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</si>
  <si>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</si>
  <si>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</si>
  <si>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</si>
  <si>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</si>
  <si>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</si>
  <si>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</si>
  <si>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</si>
  <si>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</si>
  <si>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</si>
  <si>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</si>
  <si>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</si>
  <si>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</si>
  <si>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</si>
  <si>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</si>
  <si>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</si>
  <si>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</si>
  <si>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</si>
  <si>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</si>
  <si>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</si>
  <si>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</si>
  <si>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</si>
  <si>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</si>
  <si>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</si>
  <si>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</si>
  <si>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</si>
  <si>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</si>
  <si>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</si>
  <si>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</si>
  <si>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</si>
  <si>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05676 สถานีอนามัยพระซอง</t>
  </si>
  <si>
    <t>05677 สถานีอนามัยดงอินำ</t>
  </si>
  <si>
    <t>05678 สถานีอนามัยหนองสังข์</t>
  </si>
  <si>
    <t>05679 สถานีอนามัยนาฉันทะ</t>
  </si>
  <si>
    <t>05680 สถานีอนามัยนาคู่</t>
  </si>
  <si>
    <t>05683 สถานีอนามัยพิมาน</t>
  </si>
  <si>
    <t>05684 สถานีอนามัยหนองหอยใหญ่</t>
  </si>
  <si>
    <t>05685 สถานีอนามัยพุ่มแก</t>
  </si>
  <si>
    <t>05686 สถานีอนามัยโพนตูม</t>
  </si>
  <si>
    <t>05687 สถานีอนามัยก้านเหลือง</t>
  </si>
  <si>
    <t>05688 สถานีอนามัยหนองบ่อ</t>
  </si>
  <si>
    <t>05689 สถานีอนามัยดงขวาง</t>
  </si>
  <si>
    <t>05690 สถานีอนามัยนาเลียง</t>
  </si>
  <si>
    <t>05691 รพสต_โคกสี</t>
  </si>
  <si>
    <t>05692 รพสต_นาขาม</t>
  </si>
  <si>
    <t>05694 สถานีอนามัยบ้านแก้ง</t>
  </si>
  <si>
    <t>05695 สถานีอนามัยคำพี้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</si>
  <si>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</si>
  <si>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</si>
  <si>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</si>
  <si>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</si>
  <si>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</si>
  <si>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</si>
  <si>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</si>
  <si>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</si>
  <si>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</si>
  <si>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</si>
  <si>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</si>
  <si>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</si>
  <si>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</si>
  <si>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</si>
  <si>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</si>
  <si>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</si>
  <si>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</si>
  <si>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</si>
  <si>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</si>
  <si>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</si>
  <si>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</si>
  <si>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</si>
  <si>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</si>
  <si>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</si>
  <si>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</si>
  <si>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</si>
  <si>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</si>
  <si>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</si>
  <si>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</si>
  <si>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</si>
  <si>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</si>
  <si>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</si>
  <si>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</si>
  <si>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</si>
  <si>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</si>
  <si>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</si>
  <si>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</si>
  <si>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</si>
  <si>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</si>
  <si>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</si>
  <si>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</si>
  <si>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</si>
  <si>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</si>
  <si>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</si>
  <si>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</si>
  <si>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</si>
  <si>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</si>
  <si>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สถานีอนามัยสร้างติ่ว</t>
  </si>
  <si>
    <t>13982 สถานีอนามัยหนองหญ้าปล้อง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</si>
  <si>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</si>
  <si>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</si>
  <si>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</si>
  <si>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</si>
  <si>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</si>
  <si>
    <t>14441 เทศบาลเมืองสกลนคร</t>
  </si>
  <si>
    <t>23748 ศสช_รพ_สน_2</t>
  </si>
  <si>
    <t>23816 ศสช_วัดแจ้ง</t>
  </si>
  <si>
    <t>05682 รพ_สต_ดงน้อย</t>
  </si>
  <si>
    <t>00431 บึงกาฬ,สสอ_</t>
  </si>
  <si>
    <t>00410 สำนักงานสาธารณสุขอำเภอเพ็ญ</t>
  </si>
  <si>
    <t>04864 รพ_สต_สังคม</t>
  </si>
  <si>
    <t>04865 รพ_สต_ผาตั้ง</t>
  </si>
  <si>
    <t>04867 รพ_สต_นางิ้ว</t>
  </si>
  <si>
    <t>00495 สำนักงานสาธารณสุขอำเภอกุดบาก</t>
  </si>
  <si>
    <t>00496 สำนักงานสาธารณสุขอำเภอพรรณานิคม</t>
  </si>
  <si>
    <t>00497 สำนักงานสาธารณสุขอำเภอพังโคน</t>
  </si>
  <si>
    <t>00498 สำนักงานสาธารณสุขอำเภอวาริชภูมิ</t>
  </si>
  <si>
    <t>00499 สำนักงานสาธารณสุขอำเภอนิคมน้ำอูน</t>
  </si>
  <si>
    <t>00500 สำนักงานสาธารณสุขอำเภอวานรนิวาส</t>
  </si>
  <si>
    <t>00501 สำนักงานสาธารณสุขอำเภอคำตากล้า</t>
  </si>
  <si>
    <t>00502 สำนักงานสาธารณสุขอำเภอบ้านม่วง</t>
  </si>
  <si>
    <t>00504 สำนักงานสาธารณสุขอำเภอสว่างแดนดิน</t>
  </si>
  <si>
    <t>00506 สำนักงานสาธารณสุขอำเภอเต่างอย</t>
  </si>
  <si>
    <t>00507 สำนักงานสาธารณสุขอำเภอโคกศรีสุพรรณ</t>
  </si>
  <si>
    <t>00508 สำนักงานสาธารณสุขอำเภอเจริญศิลป์</t>
  </si>
  <si>
    <t>00510 สำนักงานสาธารณสุขอำเภอภูพาน</t>
  </si>
  <si>
    <t>05505 สอ_ขัวก่าย</t>
  </si>
  <si>
    <t>05627 สถานีอนามัยบ้านกลาง</t>
  </si>
  <si>
    <t>สำหรับเดือน ธันวาคม 2562  ปีงบประมาณ 2563  (ข้อมูล ณ วันที่ 28 มกราคม 2563  เวลา 19.30 น.)</t>
  </si>
  <si>
    <t xml:space="preserve">                                                    สำหรับเดือน ธันวาคม 2562  ปีงบประมาณ 2563  (ข้อมูล ณ วันที่ 28 มกราคม 2563  เวลา 19.30 น.)</t>
  </si>
  <si>
    <t>รพ.สต.วิศิษฐ์ ,รพ.สต.นาขาม</t>
  </si>
  <si>
    <t>รพ.สต.ไชยบุรี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</si>
</sst>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  <numFmt numFmtId="190" formatCode="0.00_ ;[Red]\-0.00\ 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</font>
    <font>
      <sz val="11"/>
      <color rgb="FFFF0000"/>
      <name val="Tahoma"/>
      <family val="2"/>
      <charset val="22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</cellStyleXfs>
  <cellXfs count="343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43" fontId="5" fillId="0" borderId="3" xfId="1" applyFont="1" applyBorder="1"/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43" fontId="0" fillId="10" borderId="0" xfId="1" applyFont="1" applyFill="1"/>
    <xf numFmtId="187" fontId="1" fillId="7" borderId="0" xfId="1" applyNumberFormat="1" applyFont="1" applyFill="1"/>
    <xf numFmtId="43" fontId="0" fillId="11" borderId="0" xfId="1" applyFont="1" applyFill="1"/>
    <xf numFmtId="43" fontId="0" fillId="5" borderId="0" xfId="1" applyFont="1" applyFill="1"/>
    <xf numFmtId="43" fontId="0" fillId="4" borderId="0" xfId="1" applyFont="1" applyFill="1"/>
    <xf numFmtId="43" fontId="1" fillId="5" borderId="0" xfId="1" applyFont="1" applyFill="1"/>
    <xf numFmtId="43" fontId="1" fillId="6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0" fontId="0" fillId="9" borderId="0" xfId="0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0" fontId="0" fillId="15" borderId="0" xfId="0" applyFill="1"/>
    <xf numFmtId="43" fontId="0" fillId="6" borderId="0" xfId="0" applyNumberFormat="1" applyFill="1"/>
    <xf numFmtId="0" fontId="0" fillId="6" borderId="0" xfId="0" applyFill="1"/>
    <xf numFmtId="43" fontId="1" fillId="10" borderId="0" xfId="1" applyFont="1" applyFill="1" applyAlignment="1">
      <alignment horizontal="center"/>
    </xf>
    <xf numFmtId="43" fontId="0" fillId="10" borderId="0" xfId="0" applyNumberFormat="1" applyFill="1"/>
    <xf numFmtId="0" fontId="0" fillId="10" borderId="0" xfId="0" applyFill="1"/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" fillId="2" borderId="0" xfId="1" applyFont="1" applyFill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43" fontId="1" fillId="10" borderId="0" xfId="1" applyFont="1" applyFill="1"/>
    <xf numFmtId="187" fontId="1" fillId="7" borderId="0" xfId="1" applyNumberFormat="1" applyFont="1" applyFill="1" applyAlignment="1">
      <alignment horizontal="center"/>
    </xf>
    <xf numFmtId="187" fontId="0" fillId="0" borderId="0" xfId="1" applyNumberFormat="1" applyFont="1"/>
    <xf numFmtId="0" fontId="12" fillId="0" borderId="3" xfId="0" applyFont="1" applyBorder="1"/>
    <xf numFmtId="0" fontId="0" fillId="2" borderId="0" xfId="0" applyFill="1"/>
    <xf numFmtId="2" fontId="13" fillId="0" borderId="0" xfId="1" applyNumberFormat="1" applyFont="1"/>
    <xf numFmtId="190" fontId="0" fillId="13" borderId="0" xfId="1" applyNumberFormat="1" applyFont="1" applyFill="1"/>
    <xf numFmtId="190" fontId="0" fillId="13" borderId="0" xfId="0" applyNumberFormat="1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43" fontId="1" fillId="5" borderId="0" xfId="1" applyFont="1" applyFill="1" applyAlignment="1">
      <alignment horizontal="center"/>
    </xf>
    <xf numFmtId="43" fontId="1" fillId="0" borderId="0" xfId="1" applyFont="1"/>
    <xf numFmtId="43" fontId="1" fillId="13" borderId="0" xfId="1" applyFont="1" applyFill="1"/>
    <xf numFmtId="43" fontId="1" fillId="7" borderId="0" xfId="1" applyFont="1" applyFill="1"/>
    <xf numFmtId="0" fontId="12" fillId="4" borderId="3" xfId="0" applyFont="1" applyFill="1" applyBorder="1"/>
    <xf numFmtId="3" fontId="14" fillId="2" borderId="17" xfId="0" applyNumberFormat="1" applyFont="1" applyFill="1" applyBorder="1" applyAlignment="1">
      <alignment horizontal="right" vertical="center"/>
    </xf>
    <xf numFmtId="0" fontId="14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2" fontId="11" fillId="7" borderId="0" xfId="0" applyNumberFormat="1" applyFont="1" applyFill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0" fillId="13" borderId="0" xfId="1" applyFont="1" applyFill="1"/>
    <xf numFmtId="43" fontId="10" fillId="13" borderId="0" xfId="1" applyFont="1" applyFill="1"/>
    <xf numFmtId="43" fontId="0" fillId="15" borderId="0" xfId="1" applyFont="1" applyFill="1"/>
    <xf numFmtId="43" fontId="0" fillId="20" borderId="0" xfId="0" applyNumberFormat="1" applyFill="1"/>
    <xf numFmtId="2" fontId="0" fillId="20" borderId="0" xfId="0" applyNumberFormat="1" applyFill="1"/>
    <xf numFmtId="43" fontId="0" fillId="20" borderId="0" xfId="1" applyFont="1" applyFill="1"/>
    <xf numFmtId="187" fontId="0" fillId="10" borderId="0" xfId="1" applyNumberFormat="1" applyFont="1" applyFill="1"/>
    <xf numFmtId="43" fontId="0" fillId="5" borderId="0" xfId="0" applyNumberFormat="1" applyFill="1"/>
    <xf numFmtId="187" fontId="13" fillId="7" borderId="0" xfId="1" applyNumberFormat="1" applyFont="1" applyFill="1"/>
    <xf numFmtId="0" fontId="0" fillId="0" borderId="0" xfId="0" applyFill="1"/>
    <xf numFmtId="43" fontId="0" fillId="12" borderId="0" xfId="1" applyFont="1" applyFill="1"/>
    <xf numFmtId="2" fontId="15" fillId="2" borderId="17" xfId="0" applyNumberFormat="1" applyFont="1" applyFill="1" applyBorder="1" applyAlignment="1">
      <alignment horizontal="right" vertical="center"/>
    </xf>
    <xf numFmtId="2" fontId="15" fillId="2" borderId="17" xfId="0" applyNumberFormat="1" applyFont="1" applyFill="1" applyBorder="1" applyAlignment="1">
      <alignment horizontal="left" vertical="center"/>
    </xf>
    <xf numFmtId="2" fontId="13" fillId="7" borderId="0" xfId="1" applyNumberFormat="1" applyFont="1" applyFill="1"/>
    <xf numFmtId="0" fontId="17" fillId="0" borderId="0" xfId="0" applyFont="1"/>
    <xf numFmtId="0" fontId="17" fillId="0" borderId="0" xfId="0" applyFont="1" applyAlignment="1">
      <alignment horizontal="center"/>
    </xf>
    <xf numFmtId="0" fontId="16" fillId="0" borderId="3" xfId="0" applyFont="1" applyBorder="1"/>
    <xf numFmtId="0" fontId="17" fillId="0" borderId="3" xfId="0" applyFont="1" applyBorder="1"/>
    <xf numFmtId="43" fontId="17" fillId="0" borderId="0" xfId="0" applyNumberFormat="1" applyFont="1"/>
    <xf numFmtId="43" fontId="17" fillId="0" borderId="3" xfId="0" applyNumberFormat="1" applyFont="1" applyBorder="1"/>
    <xf numFmtId="2" fontId="17" fillId="0" borderId="3" xfId="0" applyNumberFormat="1" applyFont="1" applyBorder="1"/>
    <xf numFmtId="0" fontId="16" fillId="0" borderId="0" xfId="0" applyFont="1"/>
    <xf numFmtId="0" fontId="18" fillId="2" borderId="0" xfId="0" applyFont="1" applyFill="1" applyBorder="1" applyAlignment="1">
      <alignment horizontal="left" vertical="top"/>
    </xf>
    <xf numFmtId="2" fontId="13" fillId="0" borderId="0" xfId="1" applyNumberFormat="1" applyFont="1" applyFill="1"/>
    <xf numFmtId="0" fontId="5" fillId="0" borderId="3" xfId="0" applyFont="1" applyBorder="1" applyAlignment="1">
      <alignment horizontal="center"/>
    </xf>
    <xf numFmtId="43" fontId="0" fillId="21" borderId="0" xfId="1" applyFont="1" applyFill="1"/>
    <xf numFmtId="43" fontId="0" fillId="19" borderId="0" xfId="1" applyFont="1" applyFill="1"/>
    <xf numFmtId="43" fontId="1" fillId="22" borderId="0" xfId="1" applyFont="1" applyFill="1"/>
    <xf numFmtId="187" fontId="1" fillId="22" borderId="0" xfId="1" applyNumberFormat="1" applyFont="1" applyFill="1"/>
    <xf numFmtId="0" fontId="12" fillId="22" borderId="3" xfId="0" applyFont="1" applyFill="1" applyBorder="1"/>
    <xf numFmtId="43" fontId="20" fillId="0" borderId="0" xfId="1" applyFont="1" applyAlignment="1"/>
    <xf numFmtId="0" fontId="19" fillId="0" borderId="0" xfId="0" applyFont="1" applyAlignment="1"/>
    <xf numFmtId="187" fontId="20" fillId="0" borderId="0" xfId="1" applyNumberFormat="1" applyFont="1"/>
    <xf numFmtId="43" fontId="20" fillId="0" borderId="0" xfId="1" applyFont="1"/>
    <xf numFmtId="0" fontId="20" fillId="0" borderId="0" xfId="0" applyFont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/>
    <xf numFmtId="0" fontId="20" fillId="0" borderId="0" xfId="0" applyFont="1" applyAlignment="1">
      <alignment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  <xf numFmtId="0" fontId="20" fillId="0" borderId="3" xfId="0" applyFont="1" applyBorder="1"/>
    <xf numFmtId="188" fontId="20" fillId="0" borderId="3" xfId="1" applyNumberFormat="1" applyFont="1" applyBorder="1"/>
    <xf numFmtId="43" fontId="20" fillId="0" borderId="3" xfId="1" applyFont="1" applyBorder="1"/>
    <xf numFmtId="187" fontId="20" fillId="0" borderId="3" xfId="1" applyNumberFormat="1" applyFont="1" applyBorder="1"/>
    <xf numFmtId="43" fontId="20" fillId="2" borderId="3" xfId="1" applyFont="1" applyFill="1" applyBorder="1"/>
    <xf numFmtId="0" fontId="19" fillId="3" borderId="3" xfId="0" applyFont="1" applyFill="1" applyBorder="1" applyAlignment="1">
      <alignment horizontal="center"/>
    </xf>
    <xf numFmtId="0" fontId="19" fillId="3" borderId="3" xfId="0" applyFont="1" applyFill="1" applyBorder="1"/>
    <xf numFmtId="188" fontId="19" fillId="16" borderId="3" xfId="1" applyNumberFormat="1" applyFont="1" applyFill="1" applyBorder="1"/>
    <xf numFmtId="43" fontId="19" fillId="3" borderId="3" xfId="1" applyFont="1" applyFill="1" applyBorder="1"/>
    <xf numFmtId="187" fontId="19" fillId="0" borderId="0" xfId="1" applyNumberFormat="1" applyFont="1"/>
    <xf numFmtId="43" fontId="19" fillId="0" borderId="0" xfId="1" applyFont="1"/>
    <xf numFmtId="0" fontId="19" fillId="0" borderId="0" xfId="0" applyFont="1"/>
    <xf numFmtId="188" fontId="19" fillId="3" borderId="3" xfId="1" applyNumberFormat="1" applyFont="1" applyFill="1" applyBorder="1"/>
    <xf numFmtId="0" fontId="20" fillId="2" borderId="3" xfId="0" applyFont="1" applyFill="1" applyBorder="1" applyAlignment="1">
      <alignment horizontal="center"/>
    </xf>
    <xf numFmtId="0" fontId="20" fillId="2" borderId="3" xfId="0" applyFont="1" applyFill="1" applyBorder="1"/>
    <xf numFmtId="188" fontId="20" fillId="2" borderId="3" xfId="1" applyNumberFormat="1" applyFont="1" applyFill="1" applyBorder="1"/>
    <xf numFmtId="187" fontId="20" fillId="2" borderId="3" xfId="1" applyNumberFormat="1" applyFont="1" applyFill="1" applyBorder="1"/>
    <xf numFmtId="187" fontId="20" fillId="2" borderId="0" xfId="1" applyNumberFormat="1" applyFont="1" applyFill="1"/>
    <xf numFmtId="43" fontId="20" fillId="2" borderId="0" xfId="1" applyFont="1" applyFill="1"/>
    <xf numFmtId="0" fontId="20" fillId="2" borderId="0" xfId="0" applyFont="1" applyFill="1"/>
    <xf numFmtId="0" fontId="19" fillId="8" borderId="7" xfId="0" applyFont="1" applyFill="1" applyBorder="1" applyAlignment="1">
      <alignment horizontal="center"/>
    </xf>
    <xf numFmtId="0" fontId="19" fillId="8" borderId="7" xfId="0" applyFont="1" applyFill="1" applyBorder="1"/>
    <xf numFmtId="188" fontId="19" fillId="8" borderId="7" xfId="1" applyNumberFormat="1" applyFont="1" applyFill="1" applyBorder="1"/>
    <xf numFmtId="43" fontId="19" fillId="8" borderId="7" xfId="1" applyFont="1" applyFill="1" applyBorder="1"/>
    <xf numFmtId="187" fontId="19" fillId="8" borderId="7" xfId="1" applyNumberFormat="1" applyFont="1" applyFill="1" applyBorder="1"/>
    <xf numFmtId="0" fontId="19" fillId="14" borderId="11" xfId="0" applyFont="1" applyFill="1" applyBorder="1" applyAlignment="1">
      <alignment horizontal="center"/>
    </xf>
    <xf numFmtId="0" fontId="19" fillId="14" borderId="11" xfId="0" applyFont="1" applyFill="1" applyBorder="1"/>
    <xf numFmtId="188" fontId="19" fillId="14" borderId="11" xfId="1" applyNumberFormat="1" applyFont="1" applyFill="1" applyBorder="1"/>
    <xf numFmtId="43" fontId="19" fillId="14" borderId="11" xfId="1" applyFont="1" applyFill="1" applyBorder="1"/>
    <xf numFmtId="187" fontId="19" fillId="14" borderId="11" xfId="1" applyNumberFormat="1" applyFont="1" applyFill="1" applyBorder="1"/>
    <xf numFmtId="0" fontId="20" fillId="0" borderId="4" xfId="0" applyFont="1" applyBorder="1" applyAlignment="1">
      <alignment horizontal="center"/>
    </xf>
    <xf numFmtId="0" fontId="20" fillId="0" borderId="4" xfId="0" applyFont="1" applyBorder="1"/>
    <xf numFmtId="188" fontId="20" fillId="0" borderId="4" xfId="1" applyNumberFormat="1" applyFont="1" applyBorder="1"/>
    <xf numFmtId="43" fontId="20" fillId="0" borderId="4" xfId="1" applyFont="1" applyBorder="1"/>
    <xf numFmtId="187" fontId="20" fillId="0" borderId="4" xfId="1" applyNumberFormat="1" applyFont="1" applyBorder="1"/>
    <xf numFmtId="43" fontId="20" fillId="2" borderId="4" xfId="1" applyFont="1" applyFill="1" applyBorder="1"/>
    <xf numFmtId="0" fontId="19" fillId="0" borderId="4" xfId="0" applyFont="1" applyBorder="1" applyAlignment="1">
      <alignment horizontal="center"/>
    </xf>
    <xf numFmtId="0" fontId="19" fillId="0" borderId="4" xfId="0" applyFont="1" applyBorder="1"/>
    <xf numFmtId="188" fontId="19" fillId="0" borderId="4" xfId="1" applyNumberFormat="1" applyFont="1" applyBorder="1"/>
    <xf numFmtId="43" fontId="19" fillId="0" borderId="4" xfId="1" applyFont="1" applyBorder="1"/>
    <xf numFmtId="187" fontId="19" fillId="0" borderId="4" xfId="1" applyNumberFormat="1" applyFont="1" applyBorder="1"/>
    <xf numFmtId="43" fontId="19" fillId="2" borderId="3" xfId="1" applyFont="1" applyFill="1" applyBorder="1"/>
    <xf numFmtId="0" fontId="19" fillId="0" borderId="3" xfId="0" applyFont="1" applyBorder="1"/>
    <xf numFmtId="187" fontId="19" fillId="3" borderId="3" xfId="1" applyNumberFormat="1" applyFont="1" applyFill="1" applyBorder="1"/>
    <xf numFmtId="1" fontId="20" fillId="0" borderId="3" xfId="0" applyNumberFormat="1" applyFont="1" applyFill="1" applyBorder="1" applyAlignment="1">
      <alignment horizontal="center"/>
    </xf>
    <xf numFmtId="2" fontId="20" fillId="0" borderId="3" xfId="0" applyNumberFormat="1" applyFont="1" applyFill="1" applyBorder="1"/>
    <xf numFmtId="188" fontId="20" fillId="0" borderId="3" xfId="1" applyNumberFormat="1" applyFont="1" applyFill="1" applyBorder="1"/>
    <xf numFmtId="0" fontId="20" fillId="0" borderId="3" xfId="0" applyNumberFormat="1" applyFont="1" applyFill="1" applyBorder="1" applyAlignment="1">
      <alignment horizontal="center"/>
    </xf>
    <xf numFmtId="2" fontId="20" fillId="0" borderId="3" xfId="1" applyNumberFormat="1" applyFont="1" applyFill="1" applyBorder="1"/>
    <xf numFmtId="2" fontId="20" fillId="0" borderId="0" xfId="1" applyNumberFormat="1" applyFont="1" applyFill="1"/>
    <xf numFmtId="2" fontId="20" fillId="0" borderId="0" xfId="0" applyNumberFormat="1" applyFont="1" applyFill="1"/>
    <xf numFmtId="0" fontId="20" fillId="0" borderId="3" xfId="0" applyFont="1" applyFill="1" applyBorder="1" applyAlignment="1">
      <alignment horizontal="center"/>
    </xf>
    <xf numFmtId="0" fontId="20" fillId="0" borderId="3" xfId="0" applyFont="1" applyFill="1" applyBorder="1"/>
    <xf numFmtId="43" fontId="20" fillId="0" borderId="3" xfId="1" applyFont="1" applyFill="1" applyBorder="1"/>
    <xf numFmtId="187" fontId="20" fillId="0" borderId="3" xfId="1" applyNumberFormat="1" applyFont="1" applyFill="1" applyBorder="1"/>
    <xf numFmtId="187" fontId="20" fillId="0" borderId="0" xfId="1" applyNumberFormat="1" applyFont="1" applyFill="1"/>
    <xf numFmtId="43" fontId="20" fillId="0" borderId="0" xfId="1" applyFont="1" applyFill="1"/>
    <xf numFmtId="0" fontId="20" fillId="0" borderId="0" xfId="0" applyFont="1" applyFill="1"/>
    <xf numFmtId="187" fontId="19" fillId="2" borderId="0" xfId="1" applyNumberFormat="1" applyFont="1" applyFill="1"/>
    <xf numFmtId="2" fontId="20" fillId="2" borderId="3" xfId="0" applyNumberFormat="1" applyFont="1" applyFill="1" applyBorder="1"/>
    <xf numFmtId="0" fontId="20" fillId="7" borderId="0" xfId="0" applyFont="1" applyFill="1"/>
    <xf numFmtId="2" fontId="20" fillId="2" borderId="3" xfId="1" applyNumberFormat="1" applyFont="1" applyFill="1" applyBorder="1"/>
    <xf numFmtId="0" fontId="21" fillId="2" borderId="3" xfId="0" applyFont="1" applyFill="1" applyBorder="1" applyAlignment="1">
      <alignment horizontal="center"/>
    </xf>
    <xf numFmtId="0" fontId="21" fillId="2" borderId="3" xfId="0" applyFont="1" applyFill="1" applyBorder="1"/>
    <xf numFmtId="188" fontId="21" fillId="2" borderId="3" xfId="1" applyNumberFormat="1" applyFont="1" applyFill="1" applyBorder="1"/>
    <xf numFmtId="43" fontId="21" fillId="2" borderId="3" xfId="1" applyFont="1" applyFill="1" applyBorder="1"/>
    <xf numFmtId="187" fontId="21" fillId="2" borderId="3" xfId="1" applyNumberFormat="1" applyFont="1" applyFill="1" applyBorder="1"/>
    <xf numFmtId="187" fontId="21" fillId="2" borderId="0" xfId="1" applyNumberFormat="1" applyFont="1" applyFill="1"/>
    <xf numFmtId="43" fontId="21" fillId="2" borderId="0" xfId="1" applyFont="1" applyFill="1"/>
    <xf numFmtId="0" fontId="21" fillId="2" borderId="0" xfId="0" applyFont="1" applyFill="1"/>
    <xf numFmtId="188" fontId="20" fillId="0" borderId="0" xfId="1" applyNumberFormat="1" applyFont="1"/>
    <xf numFmtId="0" fontId="19" fillId="0" borderId="3" xfId="0" applyFont="1" applyBorder="1" applyAlignment="1">
      <alignment horizontal="center"/>
    </xf>
    <xf numFmtId="0" fontId="21" fillId="0" borderId="3" xfId="0" applyNumberFormat="1" applyFont="1" applyFill="1" applyBorder="1" applyAlignment="1">
      <alignment horizontal="center"/>
    </xf>
    <xf numFmtId="2" fontId="21" fillId="0" borderId="3" xfId="0" applyNumberFormat="1" applyFont="1" applyFill="1" applyBorder="1"/>
    <xf numFmtId="188" fontId="21" fillId="0" borderId="3" xfId="1" applyNumberFormat="1" applyFont="1" applyFill="1" applyBorder="1"/>
    <xf numFmtId="2" fontId="21" fillId="0" borderId="0" xfId="1" applyNumberFormat="1" applyFont="1" applyFill="1"/>
    <xf numFmtId="2" fontId="21" fillId="0" borderId="0" xfId="0" applyNumberFormat="1" applyFont="1" applyFill="1"/>
    <xf numFmtId="0" fontId="20" fillId="14" borderId="11" xfId="0" applyFont="1" applyFill="1" applyBorder="1"/>
    <xf numFmtId="0" fontId="19" fillId="8" borderId="2" xfId="0" applyFont="1" applyFill="1" applyBorder="1" applyAlignment="1">
      <alignment horizontal="center"/>
    </xf>
    <xf numFmtId="0" fontId="19" fillId="8" borderId="2" xfId="0" applyFont="1" applyFill="1" applyBorder="1"/>
    <xf numFmtId="188" fontId="19" fillId="8" borderId="2" xfId="1" applyNumberFormat="1" applyFont="1" applyFill="1" applyBorder="1"/>
    <xf numFmtId="43" fontId="19" fillId="8" borderId="2" xfId="1" applyFont="1" applyFill="1" applyBorder="1"/>
    <xf numFmtId="187" fontId="19" fillId="8" borderId="2" xfId="1" applyNumberFormat="1" applyFont="1" applyFill="1" applyBorder="1"/>
    <xf numFmtId="0" fontId="19" fillId="14" borderId="7" xfId="0" applyFont="1" applyFill="1" applyBorder="1" applyAlignment="1">
      <alignment horizontal="center"/>
    </xf>
    <xf numFmtId="0" fontId="19" fillId="14" borderId="7" xfId="0" applyFont="1" applyFill="1" applyBorder="1"/>
    <xf numFmtId="188" fontId="19" fillId="14" borderId="7" xfId="1" applyNumberFormat="1" applyFont="1" applyFill="1" applyBorder="1"/>
    <xf numFmtId="43" fontId="19" fillId="14" borderId="7" xfId="1" applyFont="1" applyFill="1" applyBorder="1"/>
    <xf numFmtId="187" fontId="19" fillId="14" borderId="7" xfId="1" applyNumberFormat="1" applyFont="1" applyFill="1" applyBorder="1"/>
    <xf numFmtId="0" fontId="20" fillId="14" borderId="7" xfId="0" applyFont="1" applyFill="1" applyBorder="1"/>
    <xf numFmtId="188" fontId="19" fillId="0" borderId="3" xfId="1" applyNumberFormat="1" applyFont="1" applyBorder="1"/>
    <xf numFmtId="43" fontId="19" fillId="0" borderId="3" xfId="1" applyFont="1" applyBorder="1"/>
    <xf numFmtId="187" fontId="19" fillId="0" borderId="3" xfId="1" applyNumberFormat="1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188" fontId="21" fillId="0" borderId="3" xfId="1" applyNumberFormat="1" applyFont="1" applyBorder="1"/>
    <xf numFmtId="187" fontId="21" fillId="0" borderId="0" xfId="1" applyNumberFormat="1" applyFont="1"/>
    <xf numFmtId="43" fontId="21" fillId="0" borderId="0" xfId="1" applyFont="1"/>
    <xf numFmtId="0" fontId="21" fillId="0" borderId="0" xfId="0" applyFont="1"/>
    <xf numFmtId="0" fontId="19" fillId="3" borderId="0" xfId="0" applyFont="1" applyFill="1"/>
    <xf numFmtId="0" fontId="20" fillId="14" borderId="3" xfId="0" applyFont="1" applyFill="1" applyBorder="1" applyAlignment="1">
      <alignment horizontal="center"/>
    </xf>
    <xf numFmtId="0" fontId="20" fillId="14" borderId="3" xfId="0" applyFont="1" applyFill="1" applyBorder="1"/>
    <xf numFmtId="188" fontId="20" fillId="14" borderId="3" xfId="1" applyNumberFormat="1" applyFont="1" applyFill="1" applyBorder="1"/>
    <xf numFmtId="43" fontId="19" fillId="14" borderId="3" xfId="1" applyFont="1" applyFill="1" applyBorder="1"/>
    <xf numFmtId="187" fontId="19" fillId="14" borderId="3" xfId="1" applyNumberFormat="1" applyFont="1" applyFill="1" applyBorder="1"/>
    <xf numFmtId="0" fontId="19" fillId="14" borderId="3" xfId="0" applyFont="1" applyFill="1" applyBorder="1"/>
    <xf numFmtId="188" fontId="19" fillId="14" borderId="3" xfId="1" applyNumberFormat="1" applyFont="1" applyFill="1" applyBorder="1"/>
    <xf numFmtId="0" fontId="19" fillId="14" borderId="3" xfId="0" applyFont="1" applyFill="1" applyBorder="1" applyAlignment="1">
      <alignment horizontal="center"/>
    </xf>
    <xf numFmtId="38" fontId="19" fillId="14" borderId="3" xfId="1" applyNumberFormat="1" applyFont="1" applyFill="1" applyBorder="1"/>
    <xf numFmtId="0" fontId="20" fillId="0" borderId="0" xfId="0" applyFont="1" applyAlignment="1">
      <alignment horizontal="center"/>
    </xf>
    <xf numFmtId="43" fontId="20" fillId="0" borderId="0" xfId="1" applyNumberFormat="1" applyFont="1"/>
    <xf numFmtId="0" fontId="19" fillId="2" borderId="3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/>
    </xf>
    <xf numFmtId="43" fontId="19" fillId="4" borderId="3" xfId="1" applyFont="1" applyFill="1" applyBorder="1" applyAlignment="1">
      <alignment horizontal="center"/>
    </xf>
    <xf numFmtId="0" fontId="19" fillId="6" borderId="3" xfId="0" applyFont="1" applyFill="1" applyBorder="1" applyAlignment="1">
      <alignment horizontal="center"/>
    </xf>
    <xf numFmtId="2" fontId="19" fillId="6" borderId="3" xfId="0" applyNumberFormat="1" applyFont="1" applyFill="1" applyBorder="1" applyAlignment="1">
      <alignment horizontal="right"/>
    </xf>
    <xf numFmtId="0" fontId="19" fillId="0" borderId="3" xfId="0" applyFont="1" applyBorder="1" applyAlignment="1">
      <alignment wrapText="1"/>
    </xf>
    <xf numFmtId="2" fontId="19" fillId="6" borderId="3" xfId="1" applyNumberFormat="1" applyFont="1" applyFill="1" applyBorder="1" applyAlignment="1">
      <alignment horizontal="right"/>
    </xf>
    <xf numFmtId="0" fontId="19" fillId="2" borderId="7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43" fontId="19" fillId="4" borderId="7" xfId="1" applyFont="1" applyFill="1" applyBorder="1" applyAlignment="1">
      <alignment horizontal="center"/>
    </xf>
    <xf numFmtId="0" fontId="19" fillId="6" borderId="7" xfId="0" applyFont="1" applyFill="1" applyBorder="1" applyAlignment="1">
      <alignment horizontal="center"/>
    </xf>
    <xf numFmtId="2" fontId="19" fillId="6" borderId="7" xfId="1" applyNumberFormat="1" applyFont="1" applyFill="1" applyBorder="1" applyAlignment="1">
      <alignment horizontal="right"/>
    </xf>
    <xf numFmtId="0" fontId="19" fillId="0" borderId="7" xfId="0" applyFont="1" applyBorder="1"/>
    <xf numFmtId="0" fontId="19" fillId="0" borderId="2" xfId="0" applyFont="1" applyBorder="1" applyAlignment="1">
      <alignment vertical="center"/>
    </xf>
    <xf numFmtId="43" fontId="10" fillId="0" borderId="0" xfId="1" applyFont="1" applyFill="1"/>
    <xf numFmtId="2" fontId="13" fillId="2" borderId="0" xfId="1" applyNumberFormat="1" applyFont="1" applyFill="1"/>
    <xf numFmtId="3" fontId="14" fillId="7" borderId="17" xfId="0" applyNumberFormat="1" applyFont="1" applyFill="1" applyBorder="1" applyAlignment="1">
      <alignment horizontal="right" vertical="center"/>
    </xf>
    <xf numFmtId="0" fontId="14" fillId="7" borderId="17" xfId="0" applyFont="1" applyFill="1" applyBorder="1" applyAlignment="1">
      <alignment horizontal="left" vertical="center"/>
    </xf>
    <xf numFmtId="43" fontId="0" fillId="21" borderId="0" xfId="1" applyFont="1" applyFill="1" applyAlignment="1">
      <alignment horizontal="left"/>
    </xf>
    <xf numFmtId="43" fontId="0" fillId="15" borderId="0" xfId="1" applyFont="1" applyFill="1" applyAlignment="1">
      <alignment horizontal="left"/>
    </xf>
    <xf numFmtId="43" fontId="0" fillId="19" borderId="0" xfId="1" applyFont="1" applyFill="1" applyAlignment="1">
      <alignment horizontal="left"/>
    </xf>
    <xf numFmtId="43" fontId="0" fillId="23" borderId="0" xfId="1" applyFont="1" applyFill="1"/>
    <xf numFmtId="43" fontId="0" fillId="23" borderId="0" xfId="1" applyFont="1" applyFill="1" applyAlignment="1">
      <alignment horizontal="left"/>
    </xf>
    <xf numFmtId="43" fontId="10" fillId="21" borderId="0" xfId="1" applyFont="1" applyFill="1"/>
    <xf numFmtId="43" fontId="10" fillId="15" borderId="0" xfId="1" applyFont="1" applyFill="1"/>
    <xf numFmtId="43" fontId="10" fillId="19" borderId="0" xfId="1" applyFont="1" applyFill="1"/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2" borderId="3" xfId="0" applyFont="1" applyFill="1" applyBorder="1" applyAlignment="1">
      <alignment horizontal="center" vertical="center"/>
    </xf>
    <xf numFmtId="43" fontId="19" fillId="4" borderId="3" xfId="1" applyFont="1" applyFill="1" applyBorder="1" applyAlignment="1">
      <alignment horizontal="center" vertical="center"/>
    </xf>
    <xf numFmtId="2" fontId="19" fillId="6" borderId="3" xfId="0" applyNumberFormat="1" applyFont="1" applyFill="1" applyBorder="1" applyAlignment="1">
      <alignment horizontal="right" vertical="center"/>
    </xf>
    <xf numFmtId="0" fontId="19" fillId="0" borderId="3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43" fontId="0" fillId="2" borderId="0" xfId="0" applyNumberFormat="1" applyFill="1"/>
    <xf numFmtId="43" fontId="0" fillId="2" borderId="0" xfId="1" applyFont="1" applyFill="1" applyAlignment="1">
      <alignment horizontal="left"/>
    </xf>
    <xf numFmtId="43" fontId="1" fillId="2" borderId="0" xfId="0" applyNumberFormat="1" applyFont="1" applyFill="1"/>
    <xf numFmtId="43" fontId="1" fillId="21" borderId="0" xfId="1" applyFont="1" applyFill="1"/>
    <xf numFmtId="43" fontId="1" fillId="23" borderId="0" xfId="1" applyFont="1" applyFill="1"/>
    <xf numFmtId="43" fontId="1" fillId="19" borderId="0" xfId="1" applyFont="1" applyFill="1"/>
    <xf numFmtId="43" fontId="20" fillId="2" borderId="3" xfId="1" applyNumberFormat="1" applyFont="1" applyFill="1" applyBorder="1"/>
    <xf numFmtId="43" fontId="20" fillId="0" borderId="3" xfId="1" applyNumberFormat="1" applyFont="1" applyBorder="1"/>
    <xf numFmtId="43" fontId="0" fillId="23" borderId="0" xfId="0" applyNumberFormat="1" applyFill="1"/>
    <xf numFmtId="43" fontId="10" fillId="23" borderId="0" xfId="1" applyFont="1" applyFill="1"/>
    <xf numFmtId="43" fontId="11" fillId="2" borderId="0" xfId="0" applyNumberFormat="1" applyFont="1" applyFill="1"/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8" fillId="2" borderId="0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0" fillId="19" borderId="0" xfId="0" applyFont="1" applyFill="1" applyAlignment="1">
      <alignment horizontal="center" vertical="center" wrapText="1"/>
    </xf>
    <xf numFmtId="0" fontId="19" fillId="14" borderId="8" xfId="0" applyFont="1" applyFill="1" applyBorder="1" applyAlignment="1">
      <alignment horizontal="center"/>
    </xf>
    <xf numFmtId="0" fontId="19" fillId="14" borderId="10" xfId="0" applyFont="1" applyFill="1" applyBorder="1" applyAlignment="1">
      <alignment horizontal="center"/>
    </xf>
    <xf numFmtId="0" fontId="19" fillId="14" borderId="9" xfId="0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14" borderId="5" xfId="0" applyFont="1" applyFill="1" applyBorder="1" applyAlignment="1">
      <alignment horizontal="left"/>
    </xf>
    <xf numFmtId="0" fontId="19" fillId="14" borderId="15" xfId="0" applyFont="1" applyFill="1" applyBorder="1" applyAlignment="1">
      <alignment horizontal="left"/>
    </xf>
    <xf numFmtId="0" fontId="19" fillId="14" borderId="6" xfId="0" applyFont="1" applyFill="1" applyBorder="1" applyAlignment="1">
      <alignment horizontal="left"/>
    </xf>
    <xf numFmtId="0" fontId="19" fillId="14" borderId="12" xfId="0" applyFont="1" applyFill="1" applyBorder="1" applyAlignment="1">
      <alignment horizontal="left"/>
    </xf>
    <xf numFmtId="0" fontId="19" fillId="14" borderId="13" xfId="0" applyFont="1" applyFill="1" applyBorder="1" applyAlignment="1">
      <alignment horizontal="left"/>
    </xf>
    <xf numFmtId="0" fontId="19" fillId="14" borderId="14" xfId="0" applyFont="1" applyFill="1" applyBorder="1" applyAlignment="1">
      <alignment horizontal="left"/>
    </xf>
    <xf numFmtId="0" fontId="19" fillId="8" borderId="2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43" fontId="19" fillId="9" borderId="2" xfId="1" applyFont="1" applyFill="1" applyBorder="1" applyAlignment="1">
      <alignment horizontal="center" vertical="center" wrapText="1"/>
    </xf>
    <xf numFmtId="43" fontId="19" fillId="9" borderId="4" xfId="1" applyFont="1" applyFill="1" applyBorder="1" applyAlignment="1">
      <alignment horizontal="center" vertical="center" wrapText="1"/>
    </xf>
    <xf numFmtId="43" fontId="19" fillId="13" borderId="0" xfId="1" applyFont="1" applyFill="1" applyAlignment="1">
      <alignment horizontal="center" vertical="center" wrapText="1"/>
    </xf>
    <xf numFmtId="0" fontId="19" fillId="8" borderId="8" xfId="0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 wrapText="1"/>
    </xf>
    <xf numFmtId="187" fontId="20" fillId="7" borderId="16" xfId="1" applyNumberFormat="1" applyFont="1" applyFill="1" applyBorder="1" applyAlignment="1">
      <alignment horizontal="center" vertical="center"/>
    </xf>
    <xf numFmtId="43" fontId="19" fillId="4" borderId="3" xfId="1" applyFont="1" applyFill="1" applyBorder="1" applyAlignment="1">
      <alignment horizontal="center" vertical="center" wrapText="1"/>
    </xf>
    <xf numFmtId="187" fontId="19" fillId="6" borderId="2" xfId="1" applyNumberFormat="1" applyFont="1" applyFill="1" applyBorder="1" applyAlignment="1">
      <alignment horizontal="center" vertical="center" wrapText="1"/>
    </xf>
    <xf numFmtId="187" fontId="19" fillId="6" borderId="4" xfId="1" applyNumberFormat="1" applyFont="1" applyFill="1" applyBorder="1" applyAlignment="1">
      <alignment horizontal="center" vertical="center" wrapText="1"/>
    </xf>
    <xf numFmtId="188" fontId="19" fillId="8" borderId="2" xfId="1" applyNumberFormat="1" applyFont="1" applyFill="1" applyBorder="1" applyAlignment="1">
      <alignment horizontal="center" vertical="center" wrapText="1"/>
    </xf>
    <xf numFmtId="188" fontId="19" fillId="8" borderId="4" xfId="1" applyNumberFormat="1" applyFont="1" applyFill="1" applyBorder="1" applyAlignment="1">
      <alignment horizontal="center" vertical="center" wrapText="1"/>
    </xf>
    <xf numFmtId="0" fontId="19" fillId="14" borderId="8" xfId="0" applyFont="1" applyFill="1" applyBorder="1" applyAlignment="1">
      <alignment horizontal="left"/>
    </xf>
    <xf numFmtId="0" fontId="19" fillId="14" borderId="10" xfId="0" applyFont="1" applyFill="1" applyBorder="1" applyAlignment="1">
      <alignment horizontal="left"/>
    </xf>
    <xf numFmtId="0" fontId="19" fillId="14" borderId="9" xfId="0" applyFont="1" applyFill="1" applyBorder="1" applyAlignment="1">
      <alignment horizontal="left"/>
    </xf>
    <xf numFmtId="43" fontId="5" fillId="7" borderId="3" xfId="1" applyFont="1" applyFill="1" applyBorder="1" applyAlignment="1">
      <alignment horizontal="center"/>
    </xf>
  </cellXfs>
  <cellStyles count="7">
    <cellStyle name="Comma" xfId="1" builtinId="3"/>
    <cellStyle name="Comma 2" xfId="4"/>
    <cellStyle name="Normal" xfId="0" builtinId="0"/>
    <cellStyle name="Normal 2" xfId="2"/>
    <cellStyle name="Normal 3" xfId="3"/>
    <cellStyle name="ปกติ 2" xfId="5"/>
    <cellStyle name="ปกติ 3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</a:t>
            </a:r>
            <a:r>
              <a:rPr lang="en-US" baseline="0"/>
              <a:t>  </a:t>
            </a:r>
            <a:r>
              <a:rPr lang="th-TH" baseline="0"/>
              <a:t>ธันวาคม </a:t>
            </a:r>
            <a:r>
              <a:rPr lang="th-TH"/>
              <a:t> 25</a:t>
            </a:r>
            <a:r>
              <a:rPr lang="en-US"/>
              <a:t>62</a:t>
            </a:r>
            <a:endParaRPr lang="th-TH"/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'!$C$14:$C$21</c:f>
              <c:numCache>
                <c:formatCode>_(* #,##0.00_);_(* \(#,##0.00\);_(* "-"??_);_(@_)</c:formatCode>
                <c:ptCount val="8"/>
                <c:pt idx="0">
                  <c:v>96.721311475409834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99.337748344370851</c:v>
                </c:pt>
                <c:pt idx="7">
                  <c:v>99.656750572082373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'!$D$14:$D$21</c:f>
              <c:numCache>
                <c:formatCode>0.00</c:formatCode>
                <c:ptCount val="8"/>
                <c:pt idx="0">
                  <c:v>3.278688524590164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0.66225165562913912</c:v>
                </c:pt>
                <c:pt idx="7">
                  <c:v>0.34324942791762014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1990016"/>
        <c:axId val="1161994912"/>
      </c:barChart>
      <c:catAx>
        <c:axId val="116199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161994912"/>
        <c:crosses val="autoZero"/>
        <c:auto val="1"/>
        <c:lblAlgn val="ctr"/>
        <c:lblOffset val="100"/>
        <c:noMultiLvlLbl val="0"/>
      </c:catAx>
      <c:valAx>
        <c:axId val="116199491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16199001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20750</xdr:rowOff>
    </xdr:from>
    <xdr:to>
      <xdr:col>8</xdr:col>
      <xdr:colOff>0</xdr:colOff>
      <xdr:row>32</xdr:row>
      <xdr:rowOff>6802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zoomScale="80" zoomScaleNormal="80" workbookViewId="0">
      <selection activeCell="Z1" sqref="A1:Z1048576"/>
    </sheetView>
  </sheetViews>
  <sheetFormatPr defaultColWidth="27.375" defaultRowHeight="14.25" x14ac:dyDescent="0.2"/>
  <cols>
    <col min="1" max="1" width="27.375" style="62"/>
    <col min="2" max="4" width="27.375" style="287"/>
    <col min="5" max="7" width="27.375" style="62"/>
    <col min="8" max="11" width="27.375" style="288"/>
    <col min="12" max="15" width="27.375" style="62"/>
    <col min="16" max="20" width="27.375" style="52"/>
    <col min="21" max="26" width="27.375" style="289"/>
    <col min="27" max="16384" width="27.375" style="62"/>
  </cols>
  <sheetData>
    <row r="1" spans="1:26" x14ac:dyDescent="0.2">
      <c r="A1" s="62" t="s">
        <v>590</v>
      </c>
      <c r="B1" s="287" t="s">
        <v>1437</v>
      </c>
      <c r="C1" s="287" t="s">
        <v>1438</v>
      </c>
      <c r="D1" s="287" t="s">
        <v>1439</v>
      </c>
      <c r="E1" s="62" t="s">
        <v>1441</v>
      </c>
      <c r="F1" s="62" t="s">
        <v>1442</v>
      </c>
      <c r="G1" s="62" t="s">
        <v>1443</v>
      </c>
      <c r="H1" s="288" t="s">
        <v>1444</v>
      </c>
      <c r="I1" s="288" t="s">
        <v>1445</v>
      </c>
      <c r="J1" s="288" t="s">
        <v>1446</v>
      </c>
      <c r="K1" s="288" t="s">
        <v>1447</v>
      </c>
      <c r="L1" s="62" t="s">
        <v>1448</v>
      </c>
      <c r="M1" s="62" t="s">
        <v>1449</v>
      </c>
      <c r="N1" s="62" t="s">
        <v>1450</v>
      </c>
      <c r="O1" s="62" t="s">
        <v>1451</v>
      </c>
      <c r="P1" s="52" t="s">
        <v>1453</v>
      </c>
      <c r="Q1" s="52" t="s">
        <v>1454</v>
      </c>
      <c r="R1" s="52" t="s">
        <v>1455</v>
      </c>
      <c r="S1" s="52" t="s">
        <v>1456</v>
      </c>
      <c r="T1" s="52" t="s">
        <v>1457</v>
      </c>
      <c r="U1" s="289" t="s">
        <v>1458</v>
      </c>
      <c r="V1" s="289" t="s">
        <v>1459</v>
      </c>
      <c r="W1" s="289" t="s">
        <v>1460</v>
      </c>
      <c r="X1" s="289" t="s">
        <v>1461</v>
      </c>
      <c r="Y1" s="289" t="s">
        <v>1462</v>
      </c>
      <c r="Z1" s="289" t="s">
        <v>1465</v>
      </c>
    </row>
    <row r="2" spans="1:26" x14ac:dyDescent="0.2">
      <c r="A2" s="62" t="s">
        <v>591</v>
      </c>
      <c r="B2" s="287" t="s">
        <v>1466</v>
      </c>
      <c r="C2" s="287" t="s">
        <v>1467</v>
      </c>
      <c r="D2" s="287" t="s">
        <v>1468</v>
      </c>
      <c r="E2" s="62" t="s">
        <v>1470</v>
      </c>
      <c r="F2" s="62" t="s">
        <v>1471</v>
      </c>
      <c r="G2" s="62" t="s">
        <v>1472</v>
      </c>
      <c r="H2" s="288" t="s">
        <v>1473</v>
      </c>
      <c r="I2" s="288" t="s">
        <v>1474</v>
      </c>
      <c r="J2" s="288" t="s">
        <v>1475</v>
      </c>
      <c r="K2" s="288" t="s">
        <v>1476</v>
      </c>
      <c r="L2" s="62" t="s">
        <v>1477</v>
      </c>
      <c r="M2" s="62" t="s">
        <v>1478</v>
      </c>
      <c r="N2" s="62" t="s">
        <v>1479</v>
      </c>
      <c r="O2" s="62" t="s">
        <v>1480</v>
      </c>
      <c r="P2" s="52" t="s">
        <v>1482</v>
      </c>
      <c r="Q2" s="52" t="s">
        <v>1483</v>
      </c>
      <c r="R2" s="52" t="s">
        <v>1484</v>
      </c>
      <c r="S2" s="52" t="s">
        <v>1485</v>
      </c>
      <c r="T2" s="52" t="s">
        <v>1486</v>
      </c>
      <c r="U2" s="289" t="s">
        <v>1487</v>
      </c>
      <c r="V2" s="289" t="s">
        <v>1488</v>
      </c>
      <c r="W2" s="289" t="s">
        <v>1489</v>
      </c>
      <c r="X2" s="289" t="s">
        <v>1490</v>
      </c>
      <c r="Y2" s="289" t="s">
        <v>1491</v>
      </c>
      <c r="Z2" s="289" t="s">
        <v>1494</v>
      </c>
    </row>
    <row r="3" spans="1:26" x14ac:dyDescent="0.2">
      <c r="A3" s="62" t="s">
        <v>592</v>
      </c>
      <c r="B3" s="287">
        <v>30048520.690000001</v>
      </c>
      <c r="C3" s="287">
        <v>2441393.15</v>
      </c>
      <c r="D3" s="287">
        <v>3603034.68</v>
      </c>
      <c r="E3" s="62">
        <v>64867024.079999998</v>
      </c>
      <c r="F3" s="62">
        <v>27824211.920000002</v>
      </c>
      <c r="G3" s="62">
        <v>74001</v>
      </c>
      <c r="H3" s="288">
        <v>650080</v>
      </c>
      <c r="I3" s="288">
        <v>1384747.83</v>
      </c>
      <c r="J3" s="288">
        <v>11579319.140000001</v>
      </c>
      <c r="K3" s="288">
        <v>4307509.3499999996</v>
      </c>
      <c r="L3" s="62">
        <v>83358</v>
      </c>
      <c r="M3" s="62">
        <v>-14232447.23</v>
      </c>
      <c r="N3" s="62">
        <v>668624.61</v>
      </c>
      <c r="O3" s="62">
        <v>138493316.12</v>
      </c>
      <c r="P3" s="52">
        <v>30097591.5</v>
      </c>
      <c r="Q3" s="52">
        <v>1038267</v>
      </c>
      <c r="R3" s="52">
        <v>4706.5200000000004</v>
      </c>
      <c r="S3" s="52">
        <v>13622948.6</v>
      </c>
      <c r="T3" s="52">
        <v>705668</v>
      </c>
      <c r="U3" s="289">
        <v>22388418.600000001</v>
      </c>
      <c r="V3" s="289">
        <v>130079.25</v>
      </c>
      <c r="W3" s="289">
        <v>73052</v>
      </c>
      <c r="X3" s="289">
        <v>16702846.109999999</v>
      </c>
      <c r="Y3" s="289">
        <v>4146426.89</v>
      </c>
      <c r="Z3" s="289">
        <v>282430</v>
      </c>
    </row>
    <row r="6" spans="1:26" x14ac:dyDescent="0.2">
      <c r="A6" s="62" t="s">
        <v>2316</v>
      </c>
      <c r="B6" s="287">
        <v>1020031.6</v>
      </c>
      <c r="E6" s="62">
        <v>3003739.16</v>
      </c>
      <c r="F6" s="62">
        <v>249220.73</v>
      </c>
      <c r="K6" s="288">
        <v>991991.6</v>
      </c>
      <c r="N6" s="62">
        <v>3364049.88</v>
      </c>
      <c r="S6" s="52">
        <v>468840</v>
      </c>
      <c r="U6" s="289">
        <v>468840</v>
      </c>
      <c r="Y6" s="289">
        <v>83049.990000000005</v>
      </c>
    </row>
    <row r="7" spans="1:26" x14ac:dyDescent="0.2">
      <c r="A7" s="62" t="s">
        <v>1495</v>
      </c>
      <c r="B7" s="287">
        <v>23924.74</v>
      </c>
      <c r="D7" s="287">
        <v>3640</v>
      </c>
      <c r="E7" s="62">
        <v>2811440.82</v>
      </c>
      <c r="F7" s="62">
        <v>29871.46</v>
      </c>
      <c r="K7" s="288">
        <v>480</v>
      </c>
      <c r="N7" s="62">
        <v>2093067.41</v>
      </c>
      <c r="O7" s="62">
        <v>840540.25</v>
      </c>
      <c r="S7" s="52">
        <v>890210</v>
      </c>
      <c r="T7" s="52">
        <v>20720</v>
      </c>
      <c r="U7" s="289">
        <v>902710</v>
      </c>
      <c r="X7" s="289">
        <v>9370</v>
      </c>
      <c r="Y7" s="289">
        <v>49730.64</v>
      </c>
      <c r="Z7" s="289">
        <v>14330</v>
      </c>
    </row>
    <row r="8" spans="1:26" x14ac:dyDescent="0.2">
      <c r="A8" s="62" t="s">
        <v>1496</v>
      </c>
      <c r="B8" s="287">
        <v>6410</v>
      </c>
      <c r="E8" s="62">
        <v>607470.69999999995</v>
      </c>
      <c r="F8" s="62">
        <v>3</v>
      </c>
      <c r="O8" s="62">
        <v>2129382.7599999998</v>
      </c>
      <c r="S8" s="52">
        <v>216630</v>
      </c>
      <c r="T8" s="52">
        <v>100040</v>
      </c>
      <c r="U8" s="289">
        <v>318434</v>
      </c>
      <c r="V8" s="289">
        <v>7380.45</v>
      </c>
      <c r="X8" s="289">
        <v>119355</v>
      </c>
      <c r="Y8" s="289">
        <v>24259.98</v>
      </c>
    </row>
    <row r="9" spans="1:26" x14ac:dyDescent="0.2">
      <c r="A9" s="62" t="s">
        <v>1497</v>
      </c>
      <c r="B9" s="287">
        <v>5120</v>
      </c>
      <c r="D9" s="287">
        <v>0</v>
      </c>
      <c r="E9" s="62">
        <v>3523566.68</v>
      </c>
      <c r="F9" s="62">
        <v>70956.98</v>
      </c>
      <c r="H9" s="288">
        <v>0</v>
      </c>
      <c r="J9" s="288">
        <v>5120</v>
      </c>
      <c r="K9" s="288">
        <v>27600</v>
      </c>
      <c r="N9" s="62">
        <v>274190.15999999997</v>
      </c>
      <c r="P9" s="52">
        <v>4880</v>
      </c>
      <c r="S9" s="52">
        <v>254897.06</v>
      </c>
      <c r="T9" s="52">
        <v>122720</v>
      </c>
      <c r="U9" s="289">
        <v>256517.06</v>
      </c>
      <c r="X9" s="289">
        <v>77894.95</v>
      </c>
      <c r="Y9" s="289">
        <v>19350.7</v>
      </c>
    </row>
    <row r="10" spans="1:26" x14ac:dyDescent="0.2">
      <c r="A10" s="62" t="s">
        <v>181</v>
      </c>
      <c r="B10" s="287">
        <v>1112438.3500000001</v>
      </c>
      <c r="C10" s="287">
        <v>142861</v>
      </c>
      <c r="D10" s="287">
        <v>56119.05</v>
      </c>
      <c r="E10" s="62">
        <v>312345.19</v>
      </c>
      <c r="F10" s="62">
        <v>87257.73</v>
      </c>
      <c r="I10" s="288">
        <v>47035.27</v>
      </c>
      <c r="J10" s="288">
        <v>206038</v>
      </c>
      <c r="K10" s="288">
        <v>196.26</v>
      </c>
      <c r="N10" s="62">
        <v>-1256389.6399999999</v>
      </c>
      <c r="O10" s="62">
        <v>2551683.71</v>
      </c>
      <c r="P10" s="52">
        <v>1137392.19</v>
      </c>
      <c r="S10" s="52">
        <v>307782.90000000002</v>
      </c>
      <c r="T10" s="52">
        <v>9000</v>
      </c>
      <c r="U10" s="289">
        <v>591222.9</v>
      </c>
      <c r="X10" s="289">
        <v>554773.34</v>
      </c>
      <c r="Y10" s="289">
        <v>85252.13</v>
      </c>
      <c r="Z10" s="289">
        <v>900</v>
      </c>
    </row>
    <row r="11" spans="1:26" x14ac:dyDescent="0.2">
      <c r="A11" s="62" t="s">
        <v>183</v>
      </c>
      <c r="B11" s="287">
        <v>403163.49</v>
      </c>
      <c r="C11" s="287">
        <v>100000</v>
      </c>
      <c r="D11" s="287">
        <v>210524.5</v>
      </c>
      <c r="E11" s="62">
        <v>1341901.47</v>
      </c>
      <c r="F11" s="62">
        <v>468346.91</v>
      </c>
      <c r="H11" s="288">
        <v>0</v>
      </c>
      <c r="I11" s="288">
        <v>49073.7</v>
      </c>
      <c r="J11" s="288">
        <v>200000</v>
      </c>
      <c r="K11" s="288">
        <v>1161.77</v>
      </c>
      <c r="N11" s="62">
        <v>-50979.37</v>
      </c>
      <c r="O11" s="62">
        <v>2241809.08</v>
      </c>
      <c r="P11" s="52">
        <v>589976.92000000004</v>
      </c>
      <c r="S11" s="52">
        <v>174450</v>
      </c>
      <c r="U11" s="289">
        <v>388807</v>
      </c>
      <c r="V11" s="289">
        <v>34024</v>
      </c>
      <c r="X11" s="289">
        <v>164112.92000000001</v>
      </c>
      <c r="Y11" s="289">
        <v>86853.81</v>
      </c>
    </row>
    <row r="12" spans="1:26" x14ac:dyDescent="0.2">
      <c r="A12" s="62" t="s">
        <v>185</v>
      </c>
      <c r="B12" s="287">
        <v>1258494.3600000001</v>
      </c>
      <c r="C12" s="287">
        <v>18485</v>
      </c>
      <c r="D12" s="287">
        <v>43615.31</v>
      </c>
      <c r="E12" s="62">
        <v>753551.2</v>
      </c>
      <c r="F12" s="62">
        <v>738219.79</v>
      </c>
      <c r="H12" s="288">
        <v>460000</v>
      </c>
      <c r="I12" s="288">
        <v>34909.47</v>
      </c>
      <c r="K12" s="288">
        <v>0</v>
      </c>
      <c r="N12" s="62">
        <v>1627614.53</v>
      </c>
      <c r="O12" s="62">
        <v>1390481.55</v>
      </c>
      <c r="P12" s="52">
        <v>989832.36</v>
      </c>
      <c r="S12" s="52">
        <v>181480</v>
      </c>
      <c r="T12" s="52">
        <v>1500</v>
      </c>
      <c r="U12" s="289">
        <v>568710</v>
      </c>
      <c r="W12" s="289">
        <v>32737</v>
      </c>
      <c r="X12" s="289">
        <v>1193590.3400000001</v>
      </c>
      <c r="Y12" s="289">
        <v>66338.91</v>
      </c>
    </row>
    <row r="13" spans="1:26" x14ac:dyDescent="0.2">
      <c r="A13" s="62" t="s">
        <v>187</v>
      </c>
      <c r="B13" s="287">
        <v>932496.33</v>
      </c>
      <c r="C13" s="287">
        <v>0</v>
      </c>
      <c r="D13" s="287">
        <v>60687.61</v>
      </c>
      <c r="E13" s="62">
        <v>543385.86</v>
      </c>
      <c r="F13" s="62">
        <v>701947.87</v>
      </c>
      <c r="H13" s="288">
        <v>0</v>
      </c>
      <c r="I13" s="288">
        <v>67875</v>
      </c>
      <c r="J13" s="288">
        <v>359770</v>
      </c>
      <c r="K13" s="288">
        <v>90</v>
      </c>
      <c r="N13" s="62">
        <v>57719.01</v>
      </c>
      <c r="O13" s="62">
        <v>1997230.39</v>
      </c>
      <c r="P13" s="52">
        <v>460820.01</v>
      </c>
      <c r="S13" s="52">
        <v>177729.9</v>
      </c>
      <c r="U13" s="289">
        <v>291759.90000000002</v>
      </c>
      <c r="X13" s="289">
        <v>465053.27</v>
      </c>
      <c r="Y13" s="289">
        <v>135955.28</v>
      </c>
    </row>
    <row r="14" spans="1:26" x14ac:dyDescent="0.2">
      <c r="A14" s="62" t="s">
        <v>189</v>
      </c>
      <c r="B14" s="287">
        <v>863670.79</v>
      </c>
      <c r="C14" s="287">
        <v>53400</v>
      </c>
      <c r="D14" s="287">
        <v>73907.5</v>
      </c>
      <c r="E14" s="62">
        <v>811361.69</v>
      </c>
      <c r="F14" s="62">
        <v>378753.72</v>
      </c>
      <c r="H14" s="288">
        <v>0</v>
      </c>
      <c r="I14" s="288">
        <v>28206.6</v>
      </c>
      <c r="J14" s="288">
        <v>835534</v>
      </c>
      <c r="K14" s="288">
        <v>60</v>
      </c>
      <c r="L14" s="62">
        <v>38750</v>
      </c>
      <c r="N14" s="62">
        <v>31064.49</v>
      </c>
      <c r="O14" s="62">
        <v>2502473.91</v>
      </c>
      <c r="P14" s="52">
        <v>746076.82</v>
      </c>
      <c r="S14" s="52">
        <v>375878.6</v>
      </c>
      <c r="U14" s="289">
        <v>561428.6</v>
      </c>
      <c r="X14" s="289">
        <v>262430.59000000003</v>
      </c>
      <c r="Y14" s="289">
        <v>77637.73</v>
      </c>
    </row>
    <row r="15" spans="1:26" x14ac:dyDescent="0.2">
      <c r="A15" s="62" t="s">
        <v>191</v>
      </c>
      <c r="B15" s="287">
        <v>493204.06</v>
      </c>
      <c r="C15" s="287">
        <v>0</v>
      </c>
      <c r="D15" s="287">
        <v>172206.49</v>
      </c>
      <c r="E15" s="62">
        <v>518134.06</v>
      </c>
      <c r="F15" s="62">
        <v>433943.94</v>
      </c>
      <c r="I15" s="288">
        <v>36008.39</v>
      </c>
      <c r="J15" s="288">
        <v>25005</v>
      </c>
      <c r="K15" s="288">
        <v>19900</v>
      </c>
      <c r="N15" s="62">
        <v>-1035693.9</v>
      </c>
      <c r="O15" s="62">
        <v>2525004.41</v>
      </c>
      <c r="P15" s="52">
        <v>524466.39</v>
      </c>
      <c r="S15" s="52">
        <v>339966.5</v>
      </c>
      <c r="U15" s="289">
        <v>465007.5</v>
      </c>
      <c r="X15" s="289">
        <v>240992.65</v>
      </c>
      <c r="Y15" s="289">
        <v>109291.09</v>
      </c>
    </row>
    <row r="16" spans="1:26" x14ac:dyDescent="0.2">
      <c r="A16" s="62" t="s">
        <v>193</v>
      </c>
      <c r="B16" s="287">
        <v>475997.16</v>
      </c>
      <c r="C16" s="287">
        <v>218242</v>
      </c>
      <c r="D16" s="287">
        <v>47583.39</v>
      </c>
      <c r="E16" s="62">
        <v>468305.84</v>
      </c>
      <c r="F16" s="62">
        <v>725510.91</v>
      </c>
      <c r="I16" s="288">
        <v>22400</v>
      </c>
      <c r="J16" s="288">
        <v>60000</v>
      </c>
      <c r="N16" s="62">
        <v>-2897569.48</v>
      </c>
      <c r="O16" s="62">
        <v>4613167.97</v>
      </c>
      <c r="P16" s="52">
        <v>630388.21</v>
      </c>
      <c r="S16" s="52">
        <v>188421</v>
      </c>
      <c r="T16" s="52">
        <v>4500</v>
      </c>
      <c r="U16" s="289">
        <v>266151</v>
      </c>
      <c r="W16" s="289">
        <v>4690</v>
      </c>
      <c r="X16" s="289">
        <v>355964.18</v>
      </c>
      <c r="Y16" s="289">
        <v>51989.22</v>
      </c>
    </row>
    <row r="17" spans="1:25" x14ac:dyDescent="0.2">
      <c r="A17" s="62" t="s">
        <v>195</v>
      </c>
      <c r="B17" s="287">
        <v>83421.81</v>
      </c>
      <c r="C17" s="287">
        <v>61524</v>
      </c>
      <c r="D17" s="287">
        <v>152603.95000000001</v>
      </c>
      <c r="E17" s="62">
        <v>1845209.99</v>
      </c>
      <c r="F17" s="62">
        <v>780029.23</v>
      </c>
      <c r="H17" s="288">
        <v>7950</v>
      </c>
      <c r="I17" s="288">
        <v>22474.23</v>
      </c>
      <c r="J17" s="288">
        <v>199920</v>
      </c>
      <c r="M17" s="62">
        <v>-1001238.62</v>
      </c>
      <c r="N17" s="62">
        <v>974025.58</v>
      </c>
      <c r="O17" s="62">
        <v>2841083.43</v>
      </c>
      <c r="P17" s="52">
        <v>22920</v>
      </c>
      <c r="S17" s="52">
        <v>72560</v>
      </c>
      <c r="U17" s="289">
        <v>115290</v>
      </c>
      <c r="X17" s="289">
        <v>86774.23</v>
      </c>
      <c r="Y17" s="289">
        <v>13154.41</v>
      </c>
    </row>
    <row r="18" spans="1:25" x14ac:dyDescent="0.2">
      <c r="A18" s="62" t="s">
        <v>197</v>
      </c>
      <c r="B18" s="287">
        <v>499926.05</v>
      </c>
      <c r="C18" s="287">
        <v>0</v>
      </c>
      <c r="D18" s="287">
        <v>41393.050000000003</v>
      </c>
      <c r="E18" s="62">
        <v>2770574.52</v>
      </c>
      <c r="F18" s="62">
        <v>232429.89</v>
      </c>
      <c r="H18" s="288">
        <v>0</v>
      </c>
      <c r="I18" s="288">
        <v>13650</v>
      </c>
      <c r="J18" s="288">
        <v>233010</v>
      </c>
      <c r="N18" s="62">
        <v>2736599.99</v>
      </c>
      <c r="O18" s="62">
        <v>675062.61</v>
      </c>
      <c r="P18" s="52">
        <v>309657.93</v>
      </c>
      <c r="R18" s="52">
        <v>16.23</v>
      </c>
      <c r="S18" s="52">
        <v>198205.8</v>
      </c>
      <c r="U18" s="289">
        <v>265245.8</v>
      </c>
      <c r="X18" s="289">
        <v>272236.28999999998</v>
      </c>
      <c r="Y18" s="289">
        <v>75137.960000000006</v>
      </c>
    </row>
    <row r="19" spans="1:25" x14ac:dyDescent="0.2">
      <c r="A19" s="62" t="s">
        <v>199</v>
      </c>
      <c r="B19" s="287">
        <v>253939.83</v>
      </c>
      <c r="C19" s="287">
        <v>93600</v>
      </c>
      <c r="D19" s="287">
        <v>89101.68</v>
      </c>
      <c r="E19" s="62">
        <v>288461.99</v>
      </c>
      <c r="F19" s="62">
        <v>566309.55000000005</v>
      </c>
      <c r="I19" s="288">
        <v>18465</v>
      </c>
      <c r="J19" s="288">
        <v>638180</v>
      </c>
      <c r="K19" s="288">
        <v>5265.02</v>
      </c>
      <c r="O19" s="62">
        <v>1767990.24</v>
      </c>
      <c r="P19" s="52">
        <v>475442.82</v>
      </c>
      <c r="S19" s="52">
        <v>250090</v>
      </c>
      <c r="U19" s="289">
        <v>386170</v>
      </c>
      <c r="X19" s="289">
        <v>377171.06</v>
      </c>
      <c r="Y19" s="289">
        <v>55609.65</v>
      </c>
    </row>
    <row r="20" spans="1:25" x14ac:dyDescent="0.2">
      <c r="A20" s="62" t="s">
        <v>201</v>
      </c>
    </row>
    <row r="21" spans="1:25" x14ac:dyDescent="0.2">
      <c r="A21" s="62" t="s">
        <v>203</v>
      </c>
      <c r="B21" s="287">
        <v>272762.99</v>
      </c>
      <c r="C21" s="287">
        <v>0</v>
      </c>
      <c r="D21" s="287">
        <v>369287.65</v>
      </c>
      <c r="E21" s="62">
        <v>335952.49</v>
      </c>
      <c r="F21" s="62">
        <v>656733.97</v>
      </c>
      <c r="I21" s="288">
        <v>19900</v>
      </c>
      <c r="J21" s="288">
        <v>154541.44</v>
      </c>
      <c r="K21" s="288">
        <v>145.99</v>
      </c>
      <c r="N21" s="62">
        <v>631396.26</v>
      </c>
      <c r="O21" s="62">
        <v>909939.73</v>
      </c>
      <c r="P21" s="52">
        <v>545047.53</v>
      </c>
      <c r="S21" s="52">
        <v>297810</v>
      </c>
      <c r="U21" s="289">
        <v>480910</v>
      </c>
      <c r="X21" s="289">
        <v>369488.46</v>
      </c>
      <c r="Y21" s="289">
        <v>66528.39</v>
      </c>
    </row>
    <row r="22" spans="1:25" x14ac:dyDescent="0.2">
      <c r="A22" s="284" t="s">
        <v>205</v>
      </c>
      <c r="B22" s="287">
        <v>838752.61</v>
      </c>
      <c r="C22" s="287">
        <v>74400</v>
      </c>
      <c r="D22" s="287">
        <v>356808.16</v>
      </c>
      <c r="E22" s="62">
        <v>615941.78</v>
      </c>
      <c r="F22" s="62">
        <v>449870.8</v>
      </c>
      <c r="H22" s="288">
        <v>26860</v>
      </c>
      <c r="I22" s="288">
        <v>6036.41</v>
      </c>
      <c r="J22" s="288">
        <v>96000</v>
      </c>
      <c r="K22" s="288">
        <v>5637.89</v>
      </c>
      <c r="N22" s="62">
        <v>415697.8</v>
      </c>
      <c r="O22" s="62">
        <v>1741975.93</v>
      </c>
      <c r="P22" s="52">
        <v>471614.27</v>
      </c>
      <c r="S22" s="52">
        <v>104070</v>
      </c>
      <c r="U22" s="289">
        <v>259260</v>
      </c>
      <c r="X22" s="289">
        <v>191826.73</v>
      </c>
      <c r="Y22" s="289">
        <v>43574.22</v>
      </c>
    </row>
    <row r="23" spans="1:25" x14ac:dyDescent="0.2">
      <c r="A23" s="62" t="s">
        <v>207</v>
      </c>
      <c r="B23" s="287">
        <v>892976.01</v>
      </c>
      <c r="C23" s="287">
        <v>22000</v>
      </c>
      <c r="D23" s="287">
        <v>87295.75</v>
      </c>
      <c r="E23" s="62">
        <v>2025046.16</v>
      </c>
      <c r="F23" s="62">
        <v>573994.15</v>
      </c>
      <c r="H23" s="288">
        <v>9000</v>
      </c>
      <c r="I23" s="288">
        <v>25384.17</v>
      </c>
      <c r="J23" s="288">
        <v>257100</v>
      </c>
      <c r="K23" s="288">
        <v>58.41</v>
      </c>
      <c r="N23" s="62">
        <v>17400</v>
      </c>
      <c r="O23" s="62">
        <v>2083742</v>
      </c>
      <c r="P23" s="52">
        <v>494903.91</v>
      </c>
      <c r="S23" s="52">
        <v>107010</v>
      </c>
      <c r="U23" s="289">
        <v>258237</v>
      </c>
      <c r="X23" s="289">
        <v>274118.43</v>
      </c>
      <c r="Y23" s="289">
        <v>61802.02</v>
      </c>
    </row>
    <row r="24" spans="1:25" x14ac:dyDescent="0.2">
      <c r="A24" s="62" t="s">
        <v>212</v>
      </c>
      <c r="B24" s="287">
        <v>76004.990000000005</v>
      </c>
      <c r="C24" s="287">
        <v>0</v>
      </c>
      <c r="D24" s="287">
        <v>24493.9</v>
      </c>
      <c r="E24" s="62">
        <v>111463.26</v>
      </c>
      <c r="F24" s="62">
        <v>229248.91</v>
      </c>
      <c r="M24" s="62">
        <v>-1004325.38</v>
      </c>
      <c r="N24" s="62">
        <v>654578</v>
      </c>
      <c r="O24" s="62">
        <v>3255627.81</v>
      </c>
      <c r="P24" s="52">
        <v>525591.53</v>
      </c>
      <c r="R24" s="52">
        <v>923.32</v>
      </c>
      <c r="S24" s="52">
        <v>352512</v>
      </c>
      <c r="T24" s="52">
        <v>4500</v>
      </c>
      <c r="U24" s="289">
        <v>565472</v>
      </c>
      <c r="V24" s="289">
        <v>5120</v>
      </c>
      <c r="X24" s="289">
        <v>364674.38</v>
      </c>
      <c r="Y24" s="289">
        <v>45160.53</v>
      </c>
    </row>
    <row r="25" spans="1:25" x14ac:dyDescent="0.2">
      <c r="A25" s="62" t="s">
        <v>213</v>
      </c>
      <c r="B25" s="287">
        <v>52757.85</v>
      </c>
      <c r="C25" s="287">
        <v>30000</v>
      </c>
      <c r="D25" s="287">
        <v>4349.46</v>
      </c>
      <c r="E25" s="62">
        <v>1207729.8799999999</v>
      </c>
      <c r="F25" s="62">
        <v>337133.79</v>
      </c>
      <c r="K25" s="288">
        <v>-120</v>
      </c>
      <c r="M25" s="62">
        <v>-160236.91</v>
      </c>
      <c r="O25" s="62">
        <v>1812784.26</v>
      </c>
      <c r="P25" s="52">
        <v>414102.94</v>
      </c>
      <c r="R25" s="52">
        <v>400</v>
      </c>
      <c r="S25" s="52">
        <v>421970</v>
      </c>
      <c r="T25" s="52">
        <v>4500</v>
      </c>
      <c r="U25" s="289">
        <v>529200</v>
      </c>
      <c r="X25" s="289">
        <v>280840</v>
      </c>
      <c r="Y25" s="289">
        <v>48161.31</v>
      </c>
    </row>
    <row r="26" spans="1:25" x14ac:dyDescent="0.2">
      <c r="A26" s="62" t="s">
        <v>214</v>
      </c>
      <c r="B26" s="287">
        <v>46039.63</v>
      </c>
      <c r="D26" s="287">
        <v>13045.73</v>
      </c>
      <c r="E26" s="62">
        <v>50850.36</v>
      </c>
      <c r="F26" s="62">
        <v>-91045.77</v>
      </c>
      <c r="M26" s="62">
        <v>-1725865.28</v>
      </c>
      <c r="O26" s="62">
        <v>1839928.23</v>
      </c>
      <c r="P26" s="52">
        <v>324550.76</v>
      </c>
      <c r="U26" s="289">
        <v>122700</v>
      </c>
      <c r="X26" s="289">
        <v>275390.86</v>
      </c>
      <c r="Y26" s="289">
        <v>22535.4</v>
      </c>
    </row>
    <row r="27" spans="1:25" x14ac:dyDescent="0.2">
      <c r="A27" s="62" t="s">
        <v>215</v>
      </c>
      <c r="B27" s="287">
        <v>384549.88</v>
      </c>
      <c r="C27" s="287">
        <v>0</v>
      </c>
      <c r="D27" s="287">
        <v>13817.9</v>
      </c>
      <c r="E27" s="62">
        <v>2334077.4500000002</v>
      </c>
      <c r="F27" s="62">
        <v>700626.55</v>
      </c>
      <c r="I27" s="288">
        <v>119900</v>
      </c>
      <c r="M27" s="62">
        <v>110198.95</v>
      </c>
      <c r="N27" s="62">
        <v>29027.3</v>
      </c>
      <c r="O27" s="62">
        <v>3263098.4</v>
      </c>
      <c r="P27" s="52">
        <v>495253.3</v>
      </c>
      <c r="S27" s="52">
        <v>360030</v>
      </c>
      <c r="T27" s="52">
        <v>90</v>
      </c>
      <c r="U27" s="289">
        <v>600420</v>
      </c>
      <c r="X27" s="289">
        <v>272005.37</v>
      </c>
      <c r="Y27" s="289">
        <v>53950.8</v>
      </c>
    </row>
    <row r="28" spans="1:25" x14ac:dyDescent="0.2">
      <c r="A28" s="62" t="s">
        <v>216</v>
      </c>
      <c r="B28" s="287">
        <v>73609.56</v>
      </c>
      <c r="C28" s="287">
        <v>0</v>
      </c>
      <c r="D28" s="287">
        <v>9159.48</v>
      </c>
      <c r="E28" s="62">
        <v>2514343.9</v>
      </c>
      <c r="F28" s="62">
        <v>643576.91</v>
      </c>
      <c r="L28" s="62">
        <v>24608</v>
      </c>
      <c r="O28" s="62">
        <v>3122820.6</v>
      </c>
      <c r="P28" s="52">
        <v>211579.22</v>
      </c>
      <c r="S28" s="52">
        <v>24680</v>
      </c>
      <c r="U28" s="289">
        <v>66140</v>
      </c>
      <c r="X28" s="289">
        <v>154571</v>
      </c>
      <c r="Y28" s="289">
        <v>24710.83</v>
      </c>
    </row>
    <row r="29" spans="1:25" x14ac:dyDescent="0.2">
      <c r="A29" s="62" t="s">
        <v>217</v>
      </c>
      <c r="B29" s="287">
        <v>208258.84</v>
      </c>
      <c r="C29" s="287">
        <v>0</v>
      </c>
      <c r="D29" s="287">
        <v>17468.57</v>
      </c>
      <c r="E29" s="62">
        <v>1313114.06</v>
      </c>
      <c r="F29" s="62">
        <v>973637.61</v>
      </c>
      <c r="J29" s="288">
        <v>1942926</v>
      </c>
      <c r="N29" s="62">
        <v>-1667681.77</v>
      </c>
      <c r="O29" s="62">
        <v>2219243.12</v>
      </c>
      <c r="P29" s="52">
        <v>445102.4</v>
      </c>
      <c r="S29" s="52">
        <v>128634.44</v>
      </c>
      <c r="T29" s="52">
        <v>6000</v>
      </c>
      <c r="U29" s="289">
        <v>349238.44</v>
      </c>
      <c r="X29" s="289">
        <v>168093.92</v>
      </c>
      <c r="Y29" s="289">
        <v>55000.25</v>
      </c>
    </row>
    <row r="30" spans="1:25" x14ac:dyDescent="0.2">
      <c r="A30" s="62" t="s">
        <v>218</v>
      </c>
      <c r="B30" s="287">
        <v>280363.78000000003</v>
      </c>
      <c r="C30" s="287">
        <v>12751.5</v>
      </c>
      <c r="D30" s="287">
        <v>21543.84</v>
      </c>
      <c r="E30" s="62">
        <v>684522.89</v>
      </c>
      <c r="F30" s="62">
        <v>245566.95</v>
      </c>
      <c r="I30" s="288">
        <v>0</v>
      </c>
      <c r="J30" s="288">
        <v>231674</v>
      </c>
      <c r="M30" s="62">
        <v>-210876.62</v>
      </c>
      <c r="O30" s="62">
        <v>1260515.6599999999</v>
      </c>
      <c r="P30" s="52">
        <v>286909.36</v>
      </c>
      <c r="R30" s="52">
        <v>0.57999999999999996</v>
      </c>
      <c r="S30" s="52">
        <v>86763.3</v>
      </c>
      <c r="U30" s="289">
        <v>226053.3</v>
      </c>
      <c r="X30" s="289">
        <v>115879.87</v>
      </c>
      <c r="Y30" s="289">
        <v>60693.15</v>
      </c>
    </row>
    <row r="31" spans="1:25" x14ac:dyDescent="0.2">
      <c r="A31" s="62" t="s">
        <v>219</v>
      </c>
      <c r="B31" s="287">
        <v>29940.57</v>
      </c>
      <c r="C31" s="287">
        <v>1</v>
      </c>
      <c r="D31" s="287">
        <v>8975.11</v>
      </c>
      <c r="E31" s="62">
        <v>426125</v>
      </c>
      <c r="F31" s="62">
        <v>538392.25</v>
      </c>
      <c r="J31" s="288">
        <v>298400</v>
      </c>
      <c r="K31" s="288">
        <v>20000</v>
      </c>
      <c r="M31" s="62">
        <v>-2190280.75</v>
      </c>
      <c r="O31" s="62">
        <v>3095144.84</v>
      </c>
      <c r="P31" s="52">
        <v>350385.69</v>
      </c>
      <c r="S31" s="52">
        <v>337527</v>
      </c>
      <c r="T31" s="52">
        <v>52200</v>
      </c>
      <c r="U31" s="289">
        <v>504369</v>
      </c>
      <c r="X31" s="289">
        <v>368123.85</v>
      </c>
      <c r="Y31" s="289">
        <v>82404</v>
      </c>
    </row>
    <row r="32" spans="1:25" x14ac:dyDescent="0.2">
      <c r="A32" s="62" t="s">
        <v>220</v>
      </c>
      <c r="B32" s="287">
        <v>639274.28</v>
      </c>
      <c r="C32" s="287">
        <v>17921.25</v>
      </c>
      <c r="D32" s="287">
        <v>19604</v>
      </c>
      <c r="E32" s="62">
        <v>1234736.43</v>
      </c>
      <c r="F32" s="62">
        <v>4570023.13</v>
      </c>
      <c r="I32" s="288">
        <v>114350</v>
      </c>
      <c r="M32" s="62">
        <v>-6204337.7800000003</v>
      </c>
      <c r="O32" s="62">
        <v>11903501.289999999</v>
      </c>
      <c r="P32" s="52">
        <v>1311432.6399999999</v>
      </c>
      <c r="Q32" s="52">
        <v>702000</v>
      </c>
      <c r="U32" s="289">
        <v>254430</v>
      </c>
      <c r="X32" s="289">
        <v>547286.46</v>
      </c>
      <c r="Y32" s="289">
        <v>483084.85</v>
      </c>
    </row>
    <row r="33" spans="1:26" x14ac:dyDescent="0.2">
      <c r="A33" s="62" t="s">
        <v>221</v>
      </c>
      <c r="B33" s="287">
        <v>27534.05</v>
      </c>
      <c r="C33" s="287">
        <v>0</v>
      </c>
      <c r="D33" s="287">
        <v>22361.51</v>
      </c>
      <c r="E33" s="62">
        <v>1823643.14</v>
      </c>
      <c r="F33" s="62">
        <v>15</v>
      </c>
      <c r="O33" s="62">
        <v>4127803.68</v>
      </c>
      <c r="P33" s="52">
        <v>543867.41</v>
      </c>
      <c r="S33" s="52">
        <v>281250</v>
      </c>
      <c r="U33" s="289">
        <v>553630</v>
      </c>
      <c r="X33" s="289">
        <v>263053.52</v>
      </c>
      <c r="Y33" s="289">
        <v>27781.23</v>
      </c>
    </row>
    <row r="34" spans="1:26" x14ac:dyDescent="0.2">
      <c r="A34" s="62" t="s">
        <v>222</v>
      </c>
      <c r="B34" s="287">
        <v>211540.9</v>
      </c>
      <c r="C34" s="287">
        <v>21561.4</v>
      </c>
      <c r="D34" s="287">
        <v>123413.08</v>
      </c>
      <c r="E34" s="62">
        <v>734655.77</v>
      </c>
      <c r="F34" s="62">
        <v>202574.79</v>
      </c>
      <c r="N34" s="62">
        <v>1238239.96</v>
      </c>
      <c r="P34" s="52">
        <v>487100.65</v>
      </c>
      <c r="T34" s="52">
        <v>90</v>
      </c>
      <c r="U34" s="289">
        <v>203571</v>
      </c>
      <c r="X34" s="289">
        <v>180820.35</v>
      </c>
      <c r="Y34" s="289">
        <v>47287.32</v>
      </c>
    </row>
    <row r="35" spans="1:26" x14ac:dyDescent="0.2">
      <c r="A35" s="62" t="s">
        <v>223</v>
      </c>
      <c r="B35" s="287">
        <v>265810.18</v>
      </c>
      <c r="C35" s="287">
        <v>0</v>
      </c>
      <c r="D35" s="287">
        <v>35108.839999999997</v>
      </c>
      <c r="E35" s="62">
        <v>690408.33</v>
      </c>
      <c r="F35" s="62">
        <v>423753.16</v>
      </c>
      <c r="G35" s="62">
        <v>1</v>
      </c>
      <c r="O35" s="62">
        <v>2563303.2200000002</v>
      </c>
      <c r="P35" s="52">
        <v>666596.55000000005</v>
      </c>
      <c r="S35" s="52">
        <v>102910</v>
      </c>
      <c r="U35" s="289">
        <v>280028</v>
      </c>
      <c r="X35" s="289">
        <v>153463.70000000001</v>
      </c>
      <c r="Y35" s="289">
        <v>85614.399999999994</v>
      </c>
    </row>
    <row r="36" spans="1:26" x14ac:dyDescent="0.2">
      <c r="A36" s="62" t="s">
        <v>227</v>
      </c>
      <c r="B36" s="287">
        <v>1212645</v>
      </c>
      <c r="C36" s="287">
        <v>3378</v>
      </c>
      <c r="D36" s="287">
        <v>32900.07</v>
      </c>
      <c r="E36" s="62">
        <v>824915.58</v>
      </c>
      <c r="F36" s="62">
        <v>98584.02</v>
      </c>
      <c r="I36" s="288">
        <v>27619</v>
      </c>
      <c r="J36" s="288">
        <v>159290</v>
      </c>
      <c r="K36" s="288">
        <v>5000</v>
      </c>
      <c r="O36" s="62">
        <v>3551030.77</v>
      </c>
      <c r="P36" s="52">
        <v>382905.32</v>
      </c>
      <c r="S36" s="52">
        <v>471260.28</v>
      </c>
      <c r="U36" s="289">
        <v>643870.28</v>
      </c>
      <c r="X36" s="289">
        <v>119254.85</v>
      </c>
      <c r="Y36" s="289">
        <v>36283.83</v>
      </c>
    </row>
    <row r="37" spans="1:26" x14ac:dyDescent="0.2">
      <c r="A37" s="62" t="s">
        <v>228</v>
      </c>
    </row>
    <row r="38" spans="1:26" x14ac:dyDescent="0.2">
      <c r="A38" s="62" t="s">
        <v>229</v>
      </c>
      <c r="B38" s="287">
        <v>28403.3</v>
      </c>
      <c r="C38" s="287">
        <v>11738</v>
      </c>
      <c r="D38" s="287">
        <v>9901.43</v>
      </c>
      <c r="E38" s="62">
        <v>281337.55</v>
      </c>
      <c r="F38" s="62">
        <v>235241.99</v>
      </c>
      <c r="I38" s="288">
        <v>48396.94</v>
      </c>
      <c r="J38" s="288">
        <v>195120</v>
      </c>
      <c r="K38" s="288">
        <v>9069.35</v>
      </c>
      <c r="O38" s="62">
        <v>2854572.07</v>
      </c>
      <c r="P38" s="52">
        <v>338333.56</v>
      </c>
      <c r="S38" s="52">
        <v>81018</v>
      </c>
      <c r="U38" s="289">
        <v>276198</v>
      </c>
      <c r="W38" s="289">
        <v>760</v>
      </c>
      <c r="X38" s="289">
        <v>223758.18</v>
      </c>
      <c r="Y38" s="289">
        <v>108638.04</v>
      </c>
      <c r="Z38" s="289">
        <v>58000</v>
      </c>
    </row>
    <row r="39" spans="1:26" x14ac:dyDescent="0.2">
      <c r="A39" s="62" t="s">
        <v>230</v>
      </c>
      <c r="B39" s="287">
        <v>534420.53</v>
      </c>
      <c r="C39" s="287">
        <v>30746.5</v>
      </c>
      <c r="D39" s="287">
        <v>24967.040000000001</v>
      </c>
      <c r="E39" s="62">
        <v>560711.91</v>
      </c>
      <c r="F39" s="62">
        <v>91155.87</v>
      </c>
      <c r="I39" s="288">
        <v>14145.75</v>
      </c>
      <c r="L39" s="62">
        <v>20000</v>
      </c>
      <c r="M39" s="62">
        <v>-261641.49</v>
      </c>
      <c r="O39" s="62">
        <v>1440362.48</v>
      </c>
      <c r="P39" s="52">
        <v>257513.4</v>
      </c>
      <c r="R39" s="52">
        <v>3.11</v>
      </c>
      <c r="S39" s="52">
        <v>197674.3</v>
      </c>
      <c r="U39" s="289">
        <v>255304.3</v>
      </c>
      <c r="X39" s="289">
        <v>119842.65</v>
      </c>
      <c r="Y39" s="289">
        <v>34344.75</v>
      </c>
    </row>
    <row r="40" spans="1:26" x14ac:dyDescent="0.2">
      <c r="A40" s="62" t="s">
        <v>231</v>
      </c>
      <c r="B40" s="287">
        <v>365161.33</v>
      </c>
      <c r="C40" s="287">
        <v>14299.09</v>
      </c>
      <c r="D40" s="287">
        <v>14573.41</v>
      </c>
      <c r="E40" s="62">
        <v>99902.12</v>
      </c>
      <c r="F40" s="62">
        <v>253796.69</v>
      </c>
      <c r="I40" s="288">
        <v>13712.5</v>
      </c>
      <c r="J40" s="288">
        <v>30000</v>
      </c>
      <c r="K40" s="288">
        <v>0</v>
      </c>
      <c r="N40" s="62">
        <v>100154.92</v>
      </c>
      <c r="O40" s="62">
        <v>455164.99</v>
      </c>
      <c r="P40" s="52">
        <v>258514.51</v>
      </c>
      <c r="R40" s="52">
        <v>2.2999999999999998</v>
      </c>
      <c r="S40" s="52">
        <v>249083.04</v>
      </c>
      <c r="U40" s="289">
        <v>441470.04</v>
      </c>
      <c r="V40" s="289">
        <v>6460</v>
      </c>
      <c r="X40" s="289">
        <v>122586.45</v>
      </c>
      <c r="Y40" s="289">
        <v>14476.62</v>
      </c>
    </row>
    <row r="41" spans="1:26" x14ac:dyDescent="0.2">
      <c r="A41" s="62" t="s">
        <v>232</v>
      </c>
      <c r="B41" s="287">
        <v>414128.84</v>
      </c>
      <c r="C41" s="287">
        <v>218</v>
      </c>
      <c r="D41" s="287">
        <v>20058.29</v>
      </c>
      <c r="E41" s="62">
        <v>284820.40999999997</v>
      </c>
      <c r="F41" s="62">
        <v>178450.54</v>
      </c>
      <c r="I41" s="288">
        <v>13704</v>
      </c>
      <c r="J41" s="288">
        <v>243602.88</v>
      </c>
      <c r="K41" s="288">
        <v>6210.05</v>
      </c>
      <c r="N41" s="62">
        <v>-72483.31</v>
      </c>
      <c r="O41" s="62">
        <v>1976836.89</v>
      </c>
      <c r="P41" s="52">
        <v>304418.21999999997</v>
      </c>
      <c r="S41" s="52">
        <v>224893.14</v>
      </c>
      <c r="U41" s="289">
        <v>293970.14</v>
      </c>
      <c r="W41" s="289">
        <v>1600</v>
      </c>
      <c r="X41" s="289">
        <v>140802.97</v>
      </c>
      <c r="Y41" s="289">
        <v>46677.21</v>
      </c>
    </row>
    <row r="42" spans="1:26" x14ac:dyDescent="0.2">
      <c r="A42" s="62" t="s">
        <v>233</v>
      </c>
      <c r="B42" s="287">
        <v>357687.62</v>
      </c>
      <c r="C42" s="287">
        <v>17547</v>
      </c>
      <c r="D42" s="287">
        <v>83548.399999999994</v>
      </c>
      <c r="E42" s="62">
        <v>641096.64</v>
      </c>
      <c r="F42" s="62">
        <v>257086.73</v>
      </c>
      <c r="I42" s="288">
        <v>17881.88</v>
      </c>
      <c r="J42" s="288">
        <v>30325</v>
      </c>
      <c r="K42" s="288">
        <v>2992.66</v>
      </c>
      <c r="N42" s="62">
        <v>722</v>
      </c>
      <c r="O42" s="62">
        <v>1732965.71</v>
      </c>
      <c r="P42" s="52">
        <v>340213.13</v>
      </c>
      <c r="Q42" s="52">
        <v>7200</v>
      </c>
      <c r="S42" s="52">
        <v>167083.5</v>
      </c>
      <c r="U42" s="289">
        <v>334678.5</v>
      </c>
      <c r="W42" s="289">
        <v>4320</v>
      </c>
      <c r="X42" s="289">
        <v>276913.06</v>
      </c>
      <c r="Y42" s="289">
        <v>56976.54</v>
      </c>
    </row>
    <row r="43" spans="1:26" x14ac:dyDescent="0.2">
      <c r="A43" s="62" t="s">
        <v>234</v>
      </c>
      <c r="B43" s="287">
        <v>595453.98</v>
      </c>
      <c r="C43" s="287">
        <v>37252.58</v>
      </c>
      <c r="D43" s="287">
        <v>91281.18</v>
      </c>
      <c r="E43" s="62">
        <v>539415.03</v>
      </c>
      <c r="F43" s="62">
        <v>151720.87</v>
      </c>
      <c r="I43" s="288">
        <v>15117</v>
      </c>
      <c r="O43" s="62">
        <v>2083523.09</v>
      </c>
      <c r="P43" s="52">
        <v>317664.87</v>
      </c>
      <c r="S43" s="52">
        <v>176799</v>
      </c>
      <c r="U43" s="289">
        <v>305259</v>
      </c>
      <c r="V43" s="289">
        <v>5420</v>
      </c>
      <c r="X43" s="289">
        <v>102126.19</v>
      </c>
      <c r="Y43" s="289">
        <v>116335.2</v>
      </c>
      <c r="Z43" s="289">
        <v>5200</v>
      </c>
    </row>
    <row r="44" spans="1:26" x14ac:dyDescent="0.2">
      <c r="A44" s="62" t="s">
        <v>235</v>
      </c>
      <c r="B44" s="287">
        <v>389535.33</v>
      </c>
      <c r="C44" s="287">
        <v>0</v>
      </c>
      <c r="D44" s="287">
        <v>17219.87</v>
      </c>
      <c r="E44" s="62">
        <v>1128391.72</v>
      </c>
      <c r="F44" s="62">
        <v>289374.45</v>
      </c>
      <c r="H44" s="288">
        <v>0</v>
      </c>
      <c r="I44" s="288">
        <v>16192.64</v>
      </c>
      <c r="P44" s="52">
        <v>273452.65999999997</v>
      </c>
      <c r="S44" s="52">
        <v>179707.5</v>
      </c>
      <c r="U44" s="289">
        <v>319886.5</v>
      </c>
      <c r="X44" s="289">
        <v>132093.95000000001</v>
      </c>
      <c r="Y44" s="289">
        <v>55813.08</v>
      </c>
    </row>
    <row r="45" spans="1:26" x14ac:dyDescent="0.2">
      <c r="A45" s="62" t="s">
        <v>236</v>
      </c>
      <c r="B45" s="287">
        <v>23402.61</v>
      </c>
      <c r="C45" s="287">
        <v>70556.58</v>
      </c>
      <c r="D45" s="287">
        <v>33811.85</v>
      </c>
      <c r="E45" s="62">
        <v>737088.34</v>
      </c>
      <c r="F45" s="62">
        <v>329172.88</v>
      </c>
      <c r="I45" s="288">
        <v>19279.47</v>
      </c>
      <c r="K45" s="288">
        <v>2770.73</v>
      </c>
      <c r="O45" s="62">
        <v>1500565.11</v>
      </c>
      <c r="P45" s="52">
        <v>371127.5</v>
      </c>
      <c r="S45" s="52">
        <v>214462.5</v>
      </c>
      <c r="T45" s="52">
        <v>9200</v>
      </c>
      <c r="U45" s="289">
        <v>402814.5</v>
      </c>
      <c r="X45" s="289">
        <v>203927.12</v>
      </c>
      <c r="Y45" s="289">
        <v>57631.42</v>
      </c>
    </row>
    <row r="46" spans="1:26" x14ac:dyDescent="0.2">
      <c r="A46" s="62" t="s">
        <v>238</v>
      </c>
      <c r="B46" s="287">
        <v>120951.84</v>
      </c>
      <c r="C46" s="287">
        <v>2219</v>
      </c>
      <c r="D46" s="287">
        <v>18306.87</v>
      </c>
      <c r="E46" s="62">
        <v>39310.410000000003</v>
      </c>
      <c r="F46" s="62">
        <v>252024.18</v>
      </c>
      <c r="G46" s="62">
        <v>1</v>
      </c>
      <c r="I46" s="288">
        <v>16165.93</v>
      </c>
      <c r="J46" s="288">
        <v>45350</v>
      </c>
      <c r="O46" s="62">
        <v>2280594.58</v>
      </c>
      <c r="P46" s="52">
        <v>277071.34000000003</v>
      </c>
      <c r="S46" s="52">
        <v>404249.5</v>
      </c>
      <c r="U46" s="289">
        <v>482759.5</v>
      </c>
      <c r="X46" s="289">
        <v>161094.97</v>
      </c>
      <c r="Y46" s="289">
        <v>43847.78</v>
      </c>
    </row>
    <row r="47" spans="1:26" x14ac:dyDescent="0.2">
      <c r="A47" s="62" t="s">
        <v>242</v>
      </c>
      <c r="B47" s="287">
        <v>366775.25</v>
      </c>
      <c r="C47" s="287">
        <v>10300.5</v>
      </c>
      <c r="D47" s="287">
        <v>5481.05</v>
      </c>
      <c r="E47" s="62">
        <v>5686483.1500000004</v>
      </c>
      <c r="F47" s="62">
        <v>1413722.48</v>
      </c>
      <c r="I47" s="288">
        <v>10452</v>
      </c>
      <c r="M47" s="62">
        <v>-1171647.55</v>
      </c>
      <c r="N47" s="62">
        <v>-257669.35</v>
      </c>
      <c r="O47" s="62">
        <v>2114009</v>
      </c>
      <c r="P47" s="52">
        <v>125378.22</v>
      </c>
      <c r="R47" s="52">
        <v>98.67</v>
      </c>
      <c r="S47" s="52">
        <v>204780.7</v>
      </c>
      <c r="U47" s="289">
        <v>269650.7</v>
      </c>
      <c r="X47" s="289">
        <v>126652.46</v>
      </c>
      <c r="Y47" s="289">
        <v>130001.31</v>
      </c>
    </row>
    <row r="48" spans="1:26" x14ac:dyDescent="0.2">
      <c r="A48" s="62" t="s">
        <v>243</v>
      </c>
      <c r="B48" s="287">
        <v>89572.81</v>
      </c>
      <c r="C48" s="287">
        <v>53236.75</v>
      </c>
      <c r="D48" s="287">
        <v>40506.129999999997</v>
      </c>
      <c r="E48" s="62">
        <v>3419310.68</v>
      </c>
      <c r="F48" s="62">
        <v>144559.49</v>
      </c>
      <c r="H48" s="288">
        <v>0</v>
      </c>
      <c r="I48" s="288">
        <v>43488</v>
      </c>
      <c r="J48" s="288">
        <v>55000</v>
      </c>
      <c r="K48" s="288">
        <v>0</v>
      </c>
      <c r="M48" s="62">
        <v>488987.81</v>
      </c>
      <c r="N48" s="62">
        <v>56779.51</v>
      </c>
      <c r="O48" s="62">
        <v>1646714.98</v>
      </c>
      <c r="P48" s="52">
        <v>130158.34</v>
      </c>
      <c r="S48" s="52">
        <v>100831.5</v>
      </c>
      <c r="U48" s="289">
        <v>233161.5</v>
      </c>
      <c r="X48" s="289">
        <v>213263.96</v>
      </c>
      <c r="Y48" s="289">
        <v>65965.42</v>
      </c>
    </row>
    <row r="49" spans="1:26" x14ac:dyDescent="0.2">
      <c r="A49" s="62" t="s">
        <v>244</v>
      </c>
      <c r="B49" s="287">
        <v>771408.35</v>
      </c>
      <c r="C49" s="287">
        <v>0</v>
      </c>
      <c r="D49" s="287">
        <v>11154.11</v>
      </c>
      <c r="E49" s="62">
        <v>1705939.13</v>
      </c>
      <c r="F49" s="62">
        <v>2103519.16</v>
      </c>
      <c r="G49" s="62">
        <v>73999</v>
      </c>
      <c r="I49" s="288">
        <v>11210</v>
      </c>
      <c r="N49" s="62">
        <v>10413.77</v>
      </c>
      <c r="O49" s="62">
        <v>2273364.33</v>
      </c>
      <c r="P49" s="52">
        <v>83538.31</v>
      </c>
      <c r="R49" s="52">
        <v>1671.62</v>
      </c>
      <c r="S49" s="52">
        <v>162000</v>
      </c>
      <c r="U49" s="289">
        <v>273210</v>
      </c>
      <c r="X49" s="289">
        <v>153291.97</v>
      </c>
      <c r="Y49" s="289">
        <v>68058.539999999994</v>
      </c>
    </row>
    <row r="50" spans="1:26" x14ac:dyDescent="0.2">
      <c r="A50" s="62" t="s">
        <v>248</v>
      </c>
      <c r="B50" s="287">
        <v>631407.98</v>
      </c>
      <c r="C50" s="287">
        <v>1064</v>
      </c>
      <c r="D50" s="287">
        <v>35.549999999999997</v>
      </c>
      <c r="E50" s="62">
        <v>212324.55</v>
      </c>
      <c r="F50" s="62">
        <v>661043.64</v>
      </c>
      <c r="H50" s="288">
        <v>0</v>
      </c>
      <c r="I50" s="288">
        <v>0</v>
      </c>
      <c r="N50" s="62">
        <v>181461.1</v>
      </c>
      <c r="O50" s="62">
        <v>2191305.25</v>
      </c>
      <c r="P50" s="52">
        <v>740795.9</v>
      </c>
      <c r="S50" s="52">
        <v>355362.2</v>
      </c>
      <c r="U50" s="289">
        <v>465372.2</v>
      </c>
      <c r="X50" s="289">
        <v>99696.68</v>
      </c>
      <c r="Y50" s="289">
        <v>61416.63</v>
      </c>
    </row>
    <row r="51" spans="1:26" x14ac:dyDescent="0.2">
      <c r="A51" s="62" t="s">
        <v>249</v>
      </c>
      <c r="B51" s="287">
        <v>2548696.7400000002</v>
      </c>
      <c r="C51" s="287">
        <v>0</v>
      </c>
      <c r="D51" s="287">
        <v>20066.46</v>
      </c>
      <c r="E51" s="62">
        <v>1011671.27</v>
      </c>
      <c r="F51" s="62">
        <v>406063.59</v>
      </c>
      <c r="H51" s="288">
        <v>0</v>
      </c>
      <c r="I51" s="288">
        <v>0</v>
      </c>
      <c r="J51" s="288">
        <v>168474.55</v>
      </c>
      <c r="K51" s="288">
        <v>0</v>
      </c>
      <c r="N51" s="62">
        <v>-84.89</v>
      </c>
      <c r="O51" s="62">
        <v>2281491.52</v>
      </c>
      <c r="P51" s="52">
        <v>1784864.98</v>
      </c>
      <c r="Q51" s="52">
        <v>132251</v>
      </c>
      <c r="S51" s="52">
        <v>397672.5</v>
      </c>
      <c r="U51" s="289">
        <v>643562.5</v>
      </c>
      <c r="V51" s="289">
        <v>4392.8</v>
      </c>
      <c r="X51" s="289">
        <v>538632.12</v>
      </c>
      <c r="Y51" s="289">
        <v>63356.39</v>
      </c>
    </row>
    <row r="52" spans="1:26" x14ac:dyDescent="0.2">
      <c r="A52" s="62" t="s">
        <v>250</v>
      </c>
      <c r="B52" s="287">
        <v>972112.92</v>
      </c>
      <c r="C52" s="287">
        <v>0</v>
      </c>
      <c r="D52" s="287">
        <v>6850.1</v>
      </c>
      <c r="E52" s="62">
        <v>169178.69</v>
      </c>
      <c r="F52" s="62">
        <v>473268.78</v>
      </c>
      <c r="H52" s="288">
        <v>0</v>
      </c>
      <c r="I52" s="288">
        <v>100000</v>
      </c>
      <c r="J52" s="288">
        <v>179100</v>
      </c>
      <c r="K52" s="288">
        <v>1750</v>
      </c>
      <c r="O52" s="62">
        <v>2647377.69</v>
      </c>
      <c r="P52" s="52">
        <v>1295533.68</v>
      </c>
      <c r="S52" s="52">
        <v>333096</v>
      </c>
      <c r="U52" s="289">
        <v>562386</v>
      </c>
      <c r="X52" s="289">
        <v>230799.51</v>
      </c>
      <c r="Y52" s="289">
        <v>45210.93</v>
      </c>
    </row>
    <row r="53" spans="1:26" x14ac:dyDescent="0.2">
      <c r="A53" s="62" t="s">
        <v>251</v>
      </c>
      <c r="B53" s="287">
        <v>243454.51</v>
      </c>
      <c r="C53" s="287">
        <v>108000</v>
      </c>
      <c r="D53" s="287">
        <v>3758.47</v>
      </c>
      <c r="E53" s="62">
        <v>346848.66</v>
      </c>
      <c r="F53" s="62">
        <v>409550.04</v>
      </c>
      <c r="H53" s="288">
        <v>0</v>
      </c>
      <c r="I53" s="288">
        <v>3414.97</v>
      </c>
      <c r="J53" s="288">
        <v>516732.64</v>
      </c>
      <c r="K53" s="288">
        <v>3009</v>
      </c>
      <c r="O53" s="62">
        <v>4706462.17</v>
      </c>
      <c r="P53" s="52">
        <v>238514.27</v>
      </c>
      <c r="R53" s="52">
        <v>1550.15</v>
      </c>
      <c r="S53" s="52">
        <v>512181.64</v>
      </c>
      <c r="U53" s="289">
        <v>570606.64</v>
      </c>
      <c r="W53" s="289">
        <v>1000</v>
      </c>
      <c r="X53" s="289">
        <v>376273.9</v>
      </c>
      <c r="Y53" s="289">
        <v>54489.27</v>
      </c>
    </row>
    <row r="54" spans="1:26" x14ac:dyDescent="0.2">
      <c r="A54" s="62" t="s">
        <v>255</v>
      </c>
      <c r="B54" s="287">
        <v>674789.86</v>
      </c>
      <c r="C54" s="287">
        <v>3448</v>
      </c>
      <c r="D54" s="287">
        <v>153665.64000000001</v>
      </c>
      <c r="E54" s="62">
        <v>1595787.19</v>
      </c>
      <c r="F54" s="62">
        <v>421533.38</v>
      </c>
      <c r="G54" s="62">
        <v>0</v>
      </c>
      <c r="J54" s="288">
        <v>771590</v>
      </c>
      <c r="K54" s="288">
        <v>105</v>
      </c>
      <c r="N54" s="62">
        <v>1144643.6399999999</v>
      </c>
      <c r="O54" s="62">
        <v>954921</v>
      </c>
      <c r="P54" s="52">
        <v>319318.34000000003</v>
      </c>
      <c r="S54" s="52">
        <v>158980</v>
      </c>
      <c r="T54" s="52">
        <v>282008</v>
      </c>
      <c r="U54" s="289">
        <v>285675</v>
      </c>
      <c r="W54" s="289">
        <v>2152</v>
      </c>
      <c r="X54" s="289">
        <v>237609.55</v>
      </c>
      <c r="Y54" s="289">
        <v>56905.36</v>
      </c>
      <c r="Z54" s="289">
        <v>200000</v>
      </c>
    </row>
    <row r="55" spans="1:26" x14ac:dyDescent="0.2">
      <c r="A55" s="62" t="s">
        <v>256</v>
      </c>
      <c r="B55" s="287">
        <v>1298901.3</v>
      </c>
      <c r="C55" s="287">
        <v>45861</v>
      </c>
      <c r="D55" s="287">
        <v>58312.84</v>
      </c>
      <c r="E55" s="62">
        <v>731926.33</v>
      </c>
      <c r="F55" s="62">
        <v>428113.84</v>
      </c>
      <c r="J55" s="288">
        <v>411340.63</v>
      </c>
      <c r="K55" s="288">
        <v>2240119.09</v>
      </c>
      <c r="N55" s="62">
        <v>-1727657.13</v>
      </c>
      <c r="O55" s="62">
        <v>2528782.23</v>
      </c>
      <c r="P55" s="52">
        <v>377360.14</v>
      </c>
      <c r="S55" s="52">
        <v>238630</v>
      </c>
      <c r="T55" s="52">
        <v>24200</v>
      </c>
      <c r="U55" s="289">
        <v>399837</v>
      </c>
      <c r="V55" s="289">
        <v>13942</v>
      </c>
      <c r="X55" s="289">
        <v>1038832.39</v>
      </c>
      <c r="Y55" s="289">
        <v>77048.259999999995</v>
      </c>
    </row>
    <row r="56" spans="1:26" x14ac:dyDescent="0.2">
      <c r="A56" s="62" t="s">
        <v>257</v>
      </c>
      <c r="B56" s="287">
        <v>283177.05</v>
      </c>
      <c r="D56" s="287">
        <v>56407.28</v>
      </c>
      <c r="E56" s="62">
        <v>1004419.34</v>
      </c>
      <c r="F56" s="62">
        <v>132236.44</v>
      </c>
      <c r="J56" s="288">
        <v>147273</v>
      </c>
      <c r="K56" s="288">
        <v>1155</v>
      </c>
      <c r="N56" s="62">
        <v>-1260569.22</v>
      </c>
      <c r="O56" s="62">
        <v>2500517.0699999998</v>
      </c>
      <c r="P56" s="52">
        <v>451396.36</v>
      </c>
      <c r="S56" s="52">
        <v>234160</v>
      </c>
      <c r="T56" s="52">
        <v>11400</v>
      </c>
      <c r="U56" s="289">
        <v>329265</v>
      </c>
      <c r="V56" s="289">
        <v>12040</v>
      </c>
      <c r="X56" s="289">
        <v>217205.33</v>
      </c>
      <c r="Y56" s="289">
        <v>46581.77</v>
      </c>
      <c r="Z56" s="289">
        <v>4000</v>
      </c>
    </row>
    <row r="57" spans="1:26" x14ac:dyDescent="0.2">
      <c r="A57" s="62" t="s">
        <v>258</v>
      </c>
      <c r="B57" s="287">
        <v>823888.2</v>
      </c>
      <c r="D57" s="287">
        <v>80339.899999999994</v>
      </c>
      <c r="E57" s="62">
        <v>580916.39</v>
      </c>
      <c r="F57" s="62">
        <v>435576.7</v>
      </c>
      <c r="J57" s="288">
        <v>659045</v>
      </c>
      <c r="K57" s="288">
        <v>2469</v>
      </c>
      <c r="N57" s="62">
        <v>-737834.25</v>
      </c>
      <c r="O57" s="62">
        <v>1946573.94</v>
      </c>
      <c r="P57" s="52">
        <v>588515.88</v>
      </c>
      <c r="S57" s="52">
        <v>214900</v>
      </c>
      <c r="T57" s="52">
        <v>37800</v>
      </c>
      <c r="U57" s="289">
        <v>410335</v>
      </c>
      <c r="V57" s="289">
        <v>8096</v>
      </c>
      <c r="X57" s="289">
        <v>290331.13</v>
      </c>
      <c r="Y57" s="289">
        <v>81986.25</v>
      </c>
    </row>
    <row r="58" spans="1:26" x14ac:dyDescent="0.2">
      <c r="A58" s="62" t="s">
        <v>259</v>
      </c>
      <c r="B58" s="287">
        <v>590003.04</v>
      </c>
      <c r="D58" s="287">
        <v>45575.31</v>
      </c>
      <c r="E58" s="62">
        <v>233335.89</v>
      </c>
      <c r="F58" s="62">
        <v>103348.27</v>
      </c>
      <c r="J58" s="288">
        <v>96300</v>
      </c>
      <c r="K58" s="288">
        <v>20</v>
      </c>
      <c r="N58" s="62">
        <v>-375244.52</v>
      </c>
      <c r="O58" s="62">
        <v>980950.37</v>
      </c>
      <c r="P58" s="52">
        <v>869937.66</v>
      </c>
      <c r="S58" s="52">
        <v>207570</v>
      </c>
      <c r="T58" s="52">
        <v>3000</v>
      </c>
      <c r="U58" s="289">
        <v>243996</v>
      </c>
      <c r="V58" s="289">
        <v>2824</v>
      </c>
      <c r="X58" s="289">
        <v>547464.61</v>
      </c>
      <c r="Y58" s="289">
        <v>15986.39</v>
      </c>
    </row>
    <row r="59" spans="1:26" x14ac:dyDescent="0.2">
      <c r="A59" s="62" t="s">
        <v>260</v>
      </c>
      <c r="B59" s="287">
        <v>364159.22</v>
      </c>
      <c r="D59" s="287">
        <v>18074.02</v>
      </c>
      <c r="E59" s="62">
        <v>1073197.74</v>
      </c>
      <c r="F59" s="62">
        <v>47962.02</v>
      </c>
      <c r="J59" s="288">
        <v>235245</v>
      </c>
      <c r="K59" s="288">
        <v>528</v>
      </c>
      <c r="N59" s="62">
        <v>-461117.96</v>
      </c>
      <c r="O59" s="62">
        <v>1692734.22</v>
      </c>
      <c r="P59" s="52">
        <v>176408.1</v>
      </c>
      <c r="S59" s="52">
        <v>146090</v>
      </c>
      <c r="T59" s="52">
        <v>12200</v>
      </c>
      <c r="U59" s="289">
        <v>194480</v>
      </c>
      <c r="V59" s="289">
        <v>380</v>
      </c>
      <c r="X59" s="289">
        <v>66244.259999999995</v>
      </c>
      <c r="Y59" s="289">
        <v>37590.1</v>
      </c>
    </row>
    <row r="60" spans="1:26" x14ac:dyDescent="0.2">
      <c r="A60" s="62" t="s">
        <v>264</v>
      </c>
      <c r="B60" s="287">
        <v>221445.4</v>
      </c>
      <c r="C60" s="287">
        <v>0</v>
      </c>
      <c r="D60" s="287">
        <v>12647.67</v>
      </c>
      <c r="E60" s="62">
        <v>813041.46</v>
      </c>
      <c r="F60" s="62">
        <v>-480646.76</v>
      </c>
      <c r="H60" s="288">
        <v>49591</v>
      </c>
      <c r="I60" s="288">
        <v>23387.16</v>
      </c>
      <c r="J60" s="288">
        <v>622319</v>
      </c>
      <c r="N60" s="62">
        <v>-2127372.7599999998</v>
      </c>
      <c r="O60" s="62">
        <v>2210713.7999999998</v>
      </c>
      <c r="P60" s="52">
        <v>244534.28</v>
      </c>
      <c r="S60" s="52">
        <v>152408.4</v>
      </c>
      <c r="U60" s="289">
        <v>248598.39999999999</v>
      </c>
      <c r="W60" s="289">
        <v>832</v>
      </c>
      <c r="X60" s="289">
        <v>293870.63</v>
      </c>
      <c r="Y60" s="289">
        <v>39717.65</v>
      </c>
    </row>
    <row r="61" spans="1:26" x14ac:dyDescent="0.2">
      <c r="A61" s="62" t="s">
        <v>265</v>
      </c>
      <c r="B61" s="287">
        <v>778444.52</v>
      </c>
      <c r="C61" s="287">
        <v>10332</v>
      </c>
      <c r="D61" s="287">
        <v>274003.61</v>
      </c>
      <c r="E61" s="62">
        <v>847424.27</v>
      </c>
      <c r="F61" s="62">
        <v>-90983.71</v>
      </c>
      <c r="H61" s="288">
        <v>22490</v>
      </c>
      <c r="I61" s="288">
        <v>15425</v>
      </c>
      <c r="J61" s="288">
        <v>79063</v>
      </c>
      <c r="N61" s="62">
        <v>220188.62</v>
      </c>
      <c r="O61" s="62">
        <v>1549075.07</v>
      </c>
      <c r="P61" s="52">
        <v>724377.63</v>
      </c>
      <c r="R61" s="52">
        <v>40.54</v>
      </c>
      <c r="S61" s="52">
        <v>336425</v>
      </c>
      <c r="U61" s="289">
        <v>419465</v>
      </c>
      <c r="X61" s="289">
        <v>221687.56</v>
      </c>
      <c r="Y61" s="289">
        <v>58575.839999999997</v>
      </c>
    </row>
    <row r="62" spans="1:26" x14ac:dyDescent="0.2">
      <c r="A62" s="62" t="s">
        <v>266</v>
      </c>
      <c r="B62" s="287">
        <v>506444.28</v>
      </c>
      <c r="C62" s="287">
        <v>881393</v>
      </c>
      <c r="D62" s="287">
        <v>102797.78</v>
      </c>
      <c r="E62" s="62">
        <v>50587.6</v>
      </c>
      <c r="F62" s="62">
        <v>163993.95000000001</v>
      </c>
      <c r="I62" s="288">
        <v>81375</v>
      </c>
      <c r="J62" s="288">
        <v>392664</v>
      </c>
      <c r="K62" s="288">
        <v>895001.68</v>
      </c>
      <c r="N62" s="62">
        <v>21001.64</v>
      </c>
      <c r="O62" s="62">
        <v>3406179.86</v>
      </c>
      <c r="P62" s="52">
        <v>754662.11</v>
      </c>
      <c r="S62" s="52">
        <v>337284.8</v>
      </c>
      <c r="U62" s="289">
        <v>492912.8</v>
      </c>
      <c r="X62" s="289">
        <v>255436.23</v>
      </c>
      <c r="Y62" s="289">
        <v>18405.63</v>
      </c>
    </row>
    <row r="63" spans="1:26" x14ac:dyDescent="0.2">
      <c r="A63" s="62" t="s">
        <v>267</v>
      </c>
      <c r="B63" s="287">
        <v>518996.31</v>
      </c>
      <c r="C63" s="287">
        <v>182396</v>
      </c>
      <c r="D63" s="287">
        <v>34295.17</v>
      </c>
      <c r="E63" s="62">
        <v>195034.16</v>
      </c>
      <c r="F63" s="62">
        <v>130099.81</v>
      </c>
      <c r="H63" s="288">
        <v>11500</v>
      </c>
      <c r="I63" s="288">
        <v>14300</v>
      </c>
      <c r="J63" s="288">
        <v>461738</v>
      </c>
      <c r="N63" s="62">
        <v>-3234.99</v>
      </c>
      <c r="O63" s="62">
        <v>1679166.57</v>
      </c>
      <c r="P63" s="52">
        <v>699415.22</v>
      </c>
      <c r="Q63" s="52">
        <v>15000</v>
      </c>
      <c r="U63" s="289">
        <v>72451</v>
      </c>
      <c r="W63" s="289">
        <v>440</v>
      </c>
      <c r="X63" s="289">
        <v>254709.8</v>
      </c>
      <c r="Y63" s="289">
        <v>16490.87</v>
      </c>
    </row>
    <row r="64" spans="1:26" x14ac:dyDescent="0.2">
      <c r="A64" s="62" t="s">
        <v>268</v>
      </c>
      <c r="B64" s="287">
        <v>310004.08</v>
      </c>
      <c r="C64" s="287">
        <v>0</v>
      </c>
      <c r="D64" s="287">
        <v>40974.550000000003</v>
      </c>
      <c r="E64" s="62">
        <v>542434.17000000004</v>
      </c>
      <c r="F64" s="62">
        <v>228116.49</v>
      </c>
      <c r="H64" s="288">
        <v>0</v>
      </c>
      <c r="I64" s="288">
        <v>39100</v>
      </c>
      <c r="J64" s="288">
        <v>17700</v>
      </c>
      <c r="K64" s="288">
        <v>43400</v>
      </c>
      <c r="O64" s="62">
        <v>1290095.46</v>
      </c>
      <c r="P64" s="52">
        <v>551494.96</v>
      </c>
      <c r="S64" s="52">
        <v>208600.8</v>
      </c>
      <c r="U64" s="289">
        <v>363100.8</v>
      </c>
      <c r="X64" s="289">
        <v>178488.61</v>
      </c>
      <c r="Y64" s="289">
        <v>35869.15</v>
      </c>
    </row>
    <row r="65" spans="1:25" x14ac:dyDescent="0.2">
      <c r="A65" s="62" t="s">
        <v>269</v>
      </c>
      <c r="B65" s="287">
        <v>753507.01</v>
      </c>
      <c r="C65" s="287">
        <v>3160</v>
      </c>
      <c r="D65" s="287">
        <v>28214.74</v>
      </c>
      <c r="E65" s="62">
        <v>60586.45</v>
      </c>
      <c r="F65" s="62">
        <v>78361.09</v>
      </c>
      <c r="H65" s="288">
        <v>7473</v>
      </c>
      <c r="I65" s="288">
        <v>101545</v>
      </c>
      <c r="J65" s="288">
        <v>132424</v>
      </c>
      <c r="K65" s="288">
        <v>4975</v>
      </c>
      <c r="N65" s="62">
        <v>70823.600000000006</v>
      </c>
      <c r="O65" s="62">
        <v>2056145.55</v>
      </c>
      <c r="P65" s="52">
        <v>686415.46</v>
      </c>
      <c r="S65" s="52">
        <v>253435.8</v>
      </c>
      <c r="U65" s="289">
        <v>423765.8</v>
      </c>
      <c r="W65" s="289">
        <v>11584</v>
      </c>
      <c r="X65" s="289">
        <v>173451.05</v>
      </c>
      <c r="Y65" s="289">
        <v>61301.82</v>
      </c>
    </row>
    <row r="66" spans="1:25" x14ac:dyDescent="0.2">
      <c r="A66" s="62" t="s">
        <v>273</v>
      </c>
      <c r="B66" s="287">
        <v>260086.92</v>
      </c>
      <c r="C66" s="287">
        <v>17200</v>
      </c>
      <c r="D66" s="287">
        <v>99306.36</v>
      </c>
      <c r="E66" s="62">
        <v>758296.25</v>
      </c>
      <c r="F66" s="62">
        <v>457374.25</v>
      </c>
      <c r="H66" s="288">
        <v>11602</v>
      </c>
      <c r="I66" s="288">
        <v>18635.54</v>
      </c>
      <c r="J66" s="288">
        <v>74159</v>
      </c>
      <c r="K66" s="288">
        <v>12198.79</v>
      </c>
      <c r="N66" s="62">
        <v>-1350652.02</v>
      </c>
      <c r="O66" s="62">
        <v>2912713.08</v>
      </c>
      <c r="P66" s="52">
        <v>498129.04</v>
      </c>
      <c r="Q66" s="52">
        <v>37056</v>
      </c>
      <c r="U66" s="289">
        <v>190850</v>
      </c>
      <c r="X66" s="289">
        <v>322299.15999999997</v>
      </c>
      <c r="Y66" s="289">
        <v>88430.49</v>
      </c>
    </row>
    <row r="67" spans="1:25" x14ac:dyDescent="0.2">
      <c r="A67" s="62" t="s">
        <v>274</v>
      </c>
      <c r="B67" s="287">
        <v>461931.63</v>
      </c>
      <c r="C67" s="287">
        <v>0</v>
      </c>
      <c r="D67" s="287">
        <v>28684.74</v>
      </c>
      <c r="E67" s="62">
        <v>897830.45</v>
      </c>
      <c r="F67" s="62">
        <v>516302.76</v>
      </c>
      <c r="H67" s="288">
        <v>11584</v>
      </c>
      <c r="I67" s="288">
        <v>13540.76</v>
      </c>
      <c r="J67" s="288">
        <v>75000</v>
      </c>
      <c r="K67" s="288">
        <v>1980.36</v>
      </c>
      <c r="O67" s="62">
        <v>1364480.05</v>
      </c>
      <c r="P67" s="52">
        <v>500472.04</v>
      </c>
      <c r="U67" s="289">
        <v>97770</v>
      </c>
      <c r="X67" s="289">
        <v>204392.49</v>
      </c>
      <c r="Y67" s="289">
        <v>64083.9</v>
      </c>
    </row>
    <row r="68" spans="1:25" x14ac:dyDescent="0.2">
      <c r="A68" s="62" t="s">
        <v>275</v>
      </c>
      <c r="B68" s="287">
        <v>144419.59</v>
      </c>
      <c r="C68" s="287">
        <v>0</v>
      </c>
      <c r="D68" s="287">
        <v>13345.85</v>
      </c>
      <c r="E68" s="62">
        <v>848979.06</v>
      </c>
      <c r="F68" s="62">
        <v>260188.21</v>
      </c>
      <c r="H68" s="288">
        <v>9500</v>
      </c>
      <c r="I68" s="288">
        <v>45146.58</v>
      </c>
      <c r="K68" s="288">
        <v>1768.6</v>
      </c>
      <c r="L68" s="62">
        <v>0</v>
      </c>
      <c r="M68" s="62">
        <v>-901183.61</v>
      </c>
      <c r="O68" s="62">
        <v>2067672.51</v>
      </c>
      <c r="P68" s="52">
        <v>394909.09</v>
      </c>
      <c r="Q68" s="52">
        <v>69000</v>
      </c>
      <c r="U68" s="289">
        <v>60110</v>
      </c>
      <c r="X68" s="289">
        <v>247167.98</v>
      </c>
      <c r="Y68" s="289">
        <v>70302.48</v>
      </c>
    </row>
    <row r="69" spans="1:25" x14ac:dyDescent="0.2">
      <c r="A69" s="62" t="s">
        <v>276</v>
      </c>
      <c r="B69" s="287">
        <v>286618.34000000003</v>
      </c>
      <c r="C69" s="287">
        <v>0</v>
      </c>
      <c r="D69" s="287">
        <v>1334.96</v>
      </c>
      <c r="E69" s="62">
        <v>771967.83</v>
      </c>
      <c r="F69" s="62">
        <v>553358.05000000005</v>
      </c>
      <c r="H69" s="288">
        <v>0</v>
      </c>
      <c r="I69" s="288">
        <v>16353.75</v>
      </c>
      <c r="O69" s="62">
        <v>2226508.67</v>
      </c>
      <c r="P69" s="52">
        <v>547818.49</v>
      </c>
      <c r="U69" s="289">
        <v>131474</v>
      </c>
      <c r="V69" s="289">
        <v>30000</v>
      </c>
      <c r="W69" s="289">
        <v>3800</v>
      </c>
      <c r="X69" s="289">
        <v>220078.44</v>
      </c>
      <c r="Y69" s="289">
        <v>79770.05</v>
      </c>
    </row>
    <row r="70" spans="1:25" x14ac:dyDescent="0.2">
      <c r="A70" s="62" t="s">
        <v>277</v>
      </c>
      <c r="B70" s="287">
        <v>374070.31</v>
      </c>
      <c r="C70" s="287">
        <v>70300</v>
      </c>
      <c r="D70" s="287">
        <v>42518.47</v>
      </c>
      <c r="E70" s="62">
        <v>470453.59</v>
      </c>
      <c r="F70" s="62">
        <v>774037.82</v>
      </c>
      <c r="H70" s="288">
        <v>22530</v>
      </c>
      <c r="I70" s="288">
        <v>19490.72</v>
      </c>
      <c r="J70" s="288">
        <v>37245</v>
      </c>
      <c r="K70" s="288">
        <v>520.1</v>
      </c>
      <c r="O70" s="62">
        <v>2114406.96</v>
      </c>
      <c r="P70" s="52">
        <v>726536.68</v>
      </c>
      <c r="Q70" s="52">
        <v>75760</v>
      </c>
      <c r="U70" s="289">
        <v>150220</v>
      </c>
      <c r="W70" s="289">
        <v>9137</v>
      </c>
      <c r="X70" s="289">
        <v>433210.18</v>
      </c>
      <c r="Y70" s="289">
        <v>95957.72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J123"/>
  <sheetViews>
    <sheetView topLeftCell="Z1" zoomScale="70" zoomScaleNormal="70" workbookViewId="0">
      <selection activeCell="AI4" sqref="AI4:AI86"/>
    </sheetView>
  </sheetViews>
  <sheetFormatPr defaultColWidth="9" defaultRowHeight="14.25" x14ac:dyDescent="0.2"/>
  <cols>
    <col min="1" max="1" width="6.125" style="1" bestFit="1" customWidth="1"/>
    <col min="2" max="2" width="14.5" style="1" bestFit="1" customWidth="1"/>
    <col min="3" max="3" width="8.25" style="90" bestFit="1" customWidth="1"/>
    <col min="4" max="4" width="51.75" style="90" bestFit="1" customWidth="1"/>
    <col min="5" max="5" width="39" style="56" bestFit="1" customWidth="1"/>
    <col min="6" max="6" width="32.125" style="123" bestFit="1" customWidth="1"/>
    <col min="7" max="7" width="31.25" style="123" bestFit="1" customWidth="1"/>
    <col min="8" max="8" width="23" style="123" bestFit="1" customWidth="1"/>
    <col min="9" max="9" width="22.75" style="123" bestFit="1" customWidth="1"/>
    <col min="10" max="11" width="16.75" style="56" bestFit="1" customWidth="1"/>
    <col min="12" max="12" width="16.875" style="272" bestFit="1" customWidth="1"/>
    <col min="13" max="13" width="19.125" style="272" bestFit="1" customWidth="1"/>
    <col min="14" max="14" width="18.375" style="272" bestFit="1" customWidth="1"/>
    <col min="15" max="15" width="20.375" style="272" bestFit="1" customWidth="1"/>
    <col min="16" max="16" width="22.625" style="56" bestFit="1" customWidth="1"/>
    <col min="17" max="17" width="26.75" style="56" bestFit="1" customWidth="1"/>
    <col min="18" max="18" width="26.875" style="56" bestFit="1" customWidth="1"/>
    <col min="19" max="19" width="17" style="56" bestFit="1" customWidth="1"/>
    <col min="20" max="20" width="43.125" style="100" bestFit="1" customWidth="1"/>
    <col min="21" max="21" width="43.875" style="100" bestFit="1" customWidth="1"/>
    <col min="22" max="22" width="28" style="100" bestFit="1" customWidth="1"/>
    <col min="23" max="23" width="37.5" style="100" bestFit="1" customWidth="1"/>
    <col min="24" max="24" width="53.375" style="100" bestFit="1" customWidth="1"/>
    <col min="25" max="25" width="54.875" style="124" bestFit="1" customWidth="1"/>
    <col min="26" max="26" width="19.375" style="124" bestFit="1" customWidth="1"/>
    <col min="27" max="27" width="25.75" style="124" bestFit="1" customWidth="1"/>
    <col min="28" max="28" width="24.125" style="124" bestFit="1" customWidth="1"/>
    <col min="29" max="29" width="41.25" style="124" bestFit="1" customWidth="1"/>
    <col min="30" max="30" width="29.875" style="124" bestFit="1" customWidth="1"/>
    <col min="31" max="31" width="17.25" style="53" bestFit="1" customWidth="1"/>
    <col min="32" max="32" width="14.5" style="34" bestFit="1" customWidth="1"/>
    <col min="33" max="33" width="15.125" style="31" bestFit="1" customWidth="1"/>
    <col min="34" max="34" width="16.125" style="49" bestFit="1" customWidth="1"/>
    <col min="35" max="35" width="16.125" style="41" bestFit="1" customWidth="1"/>
    <col min="36" max="36" width="15.75" style="32" bestFit="1" customWidth="1"/>
    <col min="37" max="16384" width="9" style="1"/>
  </cols>
  <sheetData>
    <row r="1" spans="1:36" x14ac:dyDescent="0.2">
      <c r="E1" s="56" t="s">
        <v>590</v>
      </c>
      <c r="F1" s="123" t="s">
        <v>1437</v>
      </c>
      <c r="G1" s="123" t="s">
        <v>1438</v>
      </c>
      <c r="H1" s="123" t="s">
        <v>1439</v>
      </c>
      <c r="I1" s="123" t="s">
        <v>1440</v>
      </c>
      <c r="J1" s="56" t="s">
        <v>1441</v>
      </c>
      <c r="K1" s="56" t="s">
        <v>1442</v>
      </c>
      <c r="L1" s="272" t="s">
        <v>1444</v>
      </c>
      <c r="M1" s="272" t="s">
        <v>1445</v>
      </c>
      <c r="N1" s="272" t="s">
        <v>1446</v>
      </c>
      <c r="O1" s="272" t="s">
        <v>1447</v>
      </c>
      <c r="P1" s="56" t="s">
        <v>1448</v>
      </c>
      <c r="Q1" s="56" t="s">
        <v>1449</v>
      </c>
      <c r="R1" s="56" t="s">
        <v>1450</v>
      </c>
      <c r="S1" s="56" t="s">
        <v>1451</v>
      </c>
      <c r="T1" s="100" t="s">
        <v>1453</v>
      </c>
      <c r="U1" s="100" t="s">
        <v>1454</v>
      </c>
      <c r="V1" s="100" t="s">
        <v>1455</v>
      </c>
      <c r="W1" s="100" t="s">
        <v>1456</v>
      </c>
      <c r="X1" s="100" t="s">
        <v>1457</v>
      </c>
      <c r="Y1" s="124" t="s">
        <v>1458</v>
      </c>
      <c r="Z1" s="124" t="s">
        <v>1459</v>
      </c>
      <c r="AA1" s="124" t="s">
        <v>1460</v>
      </c>
      <c r="AB1" s="124" t="s">
        <v>1461</v>
      </c>
      <c r="AC1" s="124" t="s">
        <v>1462</v>
      </c>
      <c r="AD1" s="124" t="s">
        <v>1465</v>
      </c>
      <c r="AE1" s="52" t="s">
        <v>6</v>
      </c>
      <c r="AF1" s="33" t="s">
        <v>7</v>
      </c>
      <c r="AG1" s="16" t="s">
        <v>8</v>
      </c>
      <c r="AH1" s="22" t="s">
        <v>9</v>
      </c>
      <c r="AI1" s="23" t="s">
        <v>10</v>
      </c>
      <c r="AJ1" s="71" t="s">
        <v>11</v>
      </c>
    </row>
    <row r="2" spans="1:36" x14ac:dyDescent="0.2">
      <c r="E2" s="56" t="s">
        <v>591</v>
      </c>
      <c r="F2" s="123" t="s">
        <v>1466</v>
      </c>
      <c r="G2" s="123" t="s">
        <v>1467</v>
      </c>
      <c r="H2" s="123" t="s">
        <v>1468</v>
      </c>
      <c r="I2" s="123" t="s">
        <v>1469</v>
      </c>
      <c r="J2" s="56" t="s">
        <v>1470</v>
      </c>
      <c r="K2" s="56" t="s">
        <v>1471</v>
      </c>
      <c r="L2" s="272" t="s">
        <v>1473</v>
      </c>
      <c r="M2" s="272" t="s">
        <v>1474</v>
      </c>
      <c r="N2" s="272" t="s">
        <v>1475</v>
      </c>
      <c r="O2" s="272" t="s">
        <v>1476</v>
      </c>
      <c r="P2" s="56" t="s">
        <v>1477</v>
      </c>
      <c r="Q2" s="56" t="s">
        <v>1478</v>
      </c>
      <c r="R2" s="56" t="s">
        <v>1479</v>
      </c>
      <c r="S2" s="56" t="s">
        <v>1480</v>
      </c>
      <c r="T2" s="100" t="s">
        <v>1482</v>
      </c>
      <c r="U2" s="100" t="s">
        <v>1483</v>
      </c>
      <c r="V2" s="100" t="s">
        <v>1484</v>
      </c>
      <c r="W2" s="100" t="s">
        <v>1485</v>
      </c>
      <c r="X2" s="100" t="s">
        <v>1486</v>
      </c>
      <c r="Y2" s="124" t="s">
        <v>1487</v>
      </c>
      <c r="Z2" s="124" t="s">
        <v>1488</v>
      </c>
      <c r="AA2" s="124" t="s">
        <v>1489</v>
      </c>
      <c r="AB2" s="124" t="s">
        <v>1490</v>
      </c>
      <c r="AC2" s="124" t="s">
        <v>1491</v>
      </c>
      <c r="AD2" s="124" t="s">
        <v>1494</v>
      </c>
      <c r="AE2" s="52"/>
      <c r="AF2" s="33"/>
      <c r="AG2" s="16"/>
      <c r="AH2" s="24"/>
      <c r="AI2" s="25"/>
      <c r="AJ2" s="16"/>
    </row>
    <row r="3" spans="1:36" x14ac:dyDescent="0.2">
      <c r="C3" s="90" t="s">
        <v>815</v>
      </c>
      <c r="E3" s="56" t="s">
        <v>592</v>
      </c>
      <c r="F3" s="123">
        <v>32930584.280000001</v>
      </c>
      <c r="G3" s="123">
        <v>4610416.63</v>
      </c>
      <c r="H3" s="123">
        <v>3121475</v>
      </c>
      <c r="I3" s="123">
        <v>92.49</v>
      </c>
      <c r="J3" s="56">
        <v>75900032.599999994</v>
      </c>
      <c r="K3" s="56">
        <v>36641170.409999996</v>
      </c>
      <c r="L3" s="272">
        <v>385197.3</v>
      </c>
      <c r="M3" s="272">
        <v>908695.47</v>
      </c>
      <c r="N3" s="272">
        <v>13000</v>
      </c>
      <c r="O3" s="272">
        <v>2290425.44</v>
      </c>
      <c r="P3" s="56">
        <v>451349.92</v>
      </c>
      <c r="Q3" s="56">
        <v>-2499278.48</v>
      </c>
      <c r="R3" s="56">
        <v>14253840.050000001</v>
      </c>
      <c r="S3" s="56">
        <v>134764286.09</v>
      </c>
      <c r="T3" s="100">
        <v>30758455.559999999</v>
      </c>
      <c r="U3" s="100">
        <v>206315.68</v>
      </c>
      <c r="V3" s="100">
        <v>8646.0400000000009</v>
      </c>
      <c r="W3" s="100">
        <v>30921913.899999999</v>
      </c>
      <c r="X3" s="100">
        <v>2009415.94</v>
      </c>
      <c r="Y3" s="124">
        <v>40019716.109999999</v>
      </c>
      <c r="Z3" s="124">
        <v>6500</v>
      </c>
      <c r="AA3" s="124">
        <v>39797</v>
      </c>
      <c r="AB3" s="124">
        <v>13989868.76</v>
      </c>
      <c r="AC3" s="124">
        <v>5639748.8399999999</v>
      </c>
      <c r="AD3" s="124">
        <v>2205449.2200000002</v>
      </c>
      <c r="AE3" s="100">
        <f t="shared" ref="AE3:AJ3" si="0">SUM(AE4:AE123)</f>
        <v>40662568.400000013</v>
      </c>
      <c r="AF3" s="108">
        <f t="shared" si="0"/>
        <v>3597318.209999999</v>
      </c>
      <c r="AG3" s="26">
        <f t="shared" si="0"/>
        <v>37065250.190000005</v>
      </c>
      <c r="AH3" s="27">
        <f t="shared" si="0"/>
        <v>63904747.120000005</v>
      </c>
      <c r="AI3" s="19">
        <f t="shared" si="0"/>
        <v>61901079.929999985</v>
      </c>
      <c r="AJ3" s="32">
        <f t="shared" si="0"/>
        <v>2003667.1900000011</v>
      </c>
    </row>
    <row r="4" spans="1:36" x14ac:dyDescent="0.2">
      <c r="E4" s="56" t="s">
        <v>1917</v>
      </c>
      <c r="F4" s="123">
        <v>551260.74</v>
      </c>
      <c r="H4" s="123">
        <v>39250</v>
      </c>
      <c r="I4" s="123">
        <v>0</v>
      </c>
      <c r="J4" s="56">
        <v>9</v>
      </c>
      <c r="K4" s="56">
        <v>128115.88</v>
      </c>
      <c r="O4" s="272">
        <v>44070.04</v>
      </c>
      <c r="R4" s="56">
        <v>281015.08</v>
      </c>
      <c r="S4" s="56">
        <v>560321.12</v>
      </c>
      <c r="V4" s="100">
        <v>45.5</v>
      </c>
      <c r="W4" s="100">
        <v>819798</v>
      </c>
      <c r="X4" s="100">
        <v>264817.21000000002</v>
      </c>
      <c r="Y4" s="124">
        <v>829798</v>
      </c>
      <c r="AB4" s="124">
        <v>421633.33</v>
      </c>
      <c r="AE4" s="100">
        <f>SUM(F4:I4)</f>
        <v>590510.74</v>
      </c>
      <c r="AF4" s="108">
        <f>SUM(L4:O4)</f>
        <v>44070.04</v>
      </c>
      <c r="AG4" s="26">
        <f>AE4-AF4</f>
        <v>546440.69999999995</v>
      </c>
      <c r="AH4" s="27">
        <f>SUM(T4:X4)</f>
        <v>1084660.71</v>
      </c>
      <c r="AI4" s="19">
        <f>SUM(Y4:AD4)</f>
        <v>1251431.33</v>
      </c>
      <c r="AJ4" s="32">
        <f>AH4-AI4</f>
        <v>-166770.62000000011</v>
      </c>
    </row>
    <row r="5" spans="1:36" x14ac:dyDescent="0.2">
      <c r="E5" s="56" t="s">
        <v>1918</v>
      </c>
      <c r="F5" s="123">
        <v>0.32</v>
      </c>
      <c r="H5" s="123">
        <v>13500</v>
      </c>
      <c r="J5" s="56">
        <v>83868.87</v>
      </c>
      <c r="K5" s="56">
        <v>18646.939999999999</v>
      </c>
      <c r="O5" s="272">
        <v>0.32</v>
      </c>
      <c r="R5" s="56">
        <v>-1879109.82</v>
      </c>
      <c r="S5" s="56">
        <v>2026803.02</v>
      </c>
      <c r="W5" s="100">
        <v>238234.5</v>
      </c>
      <c r="X5" s="100">
        <v>17773.7</v>
      </c>
      <c r="Y5" s="124">
        <v>238234.5</v>
      </c>
      <c r="AB5" s="124">
        <v>23773.7</v>
      </c>
      <c r="AC5" s="124">
        <v>25677.39</v>
      </c>
      <c r="AE5" s="100">
        <f t="shared" ref="AE5:AE68" si="1">SUM(F5:I5)</f>
        <v>13500.32</v>
      </c>
      <c r="AF5" s="108">
        <f t="shared" ref="AF5:AF68" si="2">SUM(L5:O5)</f>
        <v>0.32</v>
      </c>
      <c r="AG5" s="26">
        <f t="shared" ref="AG5:AG68" si="3">AE5-AF5</f>
        <v>13500</v>
      </c>
      <c r="AH5" s="27">
        <f t="shared" ref="AH5:AH68" si="4">SUM(T5:X5)</f>
        <v>256008.2</v>
      </c>
      <c r="AI5" s="19">
        <f t="shared" ref="AI5:AI68" si="5">SUM(Y5:AD5)</f>
        <v>287685.59000000003</v>
      </c>
      <c r="AJ5" s="32">
        <f t="shared" ref="AJ5:AJ68" si="6">AH5-AI5</f>
        <v>-31677.390000000014</v>
      </c>
    </row>
    <row r="6" spans="1:36" x14ac:dyDescent="0.2">
      <c r="E6" s="56" t="s">
        <v>1919</v>
      </c>
      <c r="F6" s="123">
        <v>2155.52</v>
      </c>
      <c r="H6" s="123">
        <v>28669</v>
      </c>
      <c r="I6" s="123">
        <v>0</v>
      </c>
      <c r="J6" s="56">
        <v>2712291.03</v>
      </c>
      <c r="K6" s="56">
        <v>9587.8799999999992</v>
      </c>
      <c r="L6" s="272">
        <v>26950</v>
      </c>
      <c r="M6" s="272">
        <v>5533.47</v>
      </c>
      <c r="O6" s="272">
        <v>0</v>
      </c>
      <c r="R6" s="56">
        <v>2084624.55</v>
      </c>
      <c r="S6" s="56">
        <v>716949.66</v>
      </c>
      <c r="W6" s="100">
        <v>589257</v>
      </c>
      <c r="X6" s="100">
        <v>134158.78</v>
      </c>
      <c r="Y6" s="124">
        <v>611357</v>
      </c>
      <c r="AB6" s="124">
        <v>153149.73000000001</v>
      </c>
      <c r="AC6" s="124">
        <v>40263.300000000003</v>
      </c>
      <c r="AE6" s="100">
        <f t="shared" si="1"/>
        <v>30824.52</v>
      </c>
      <c r="AF6" s="108">
        <f t="shared" si="2"/>
        <v>32483.47</v>
      </c>
      <c r="AG6" s="26">
        <f t="shared" si="3"/>
        <v>-1658.9500000000007</v>
      </c>
      <c r="AH6" s="27">
        <f t="shared" si="4"/>
        <v>723415.78</v>
      </c>
      <c r="AI6" s="19">
        <f t="shared" si="5"/>
        <v>804770.03</v>
      </c>
      <c r="AJ6" s="32">
        <f t="shared" si="6"/>
        <v>-81354.25</v>
      </c>
    </row>
    <row r="7" spans="1:36" x14ac:dyDescent="0.2">
      <c r="A7" s="1" t="s">
        <v>593</v>
      </c>
      <c r="E7" s="56" t="s">
        <v>1920</v>
      </c>
      <c r="F7" s="123">
        <v>14915.61</v>
      </c>
      <c r="H7" s="123">
        <v>33831.279999999999</v>
      </c>
      <c r="I7" s="123">
        <v>0</v>
      </c>
      <c r="J7" s="56">
        <v>2920335.34</v>
      </c>
      <c r="K7" s="56">
        <v>379422.59</v>
      </c>
      <c r="M7" s="272">
        <v>3608.91</v>
      </c>
      <c r="O7" s="272">
        <v>2900</v>
      </c>
      <c r="R7" s="56">
        <v>2866496.12</v>
      </c>
      <c r="S7" s="56">
        <v>550717.67000000004</v>
      </c>
      <c r="W7" s="100">
        <v>340840.5</v>
      </c>
      <c r="X7" s="100">
        <v>532778.31999999995</v>
      </c>
      <c r="Y7" s="124">
        <v>342540.5</v>
      </c>
      <c r="AB7" s="124">
        <v>537246.18999999994</v>
      </c>
      <c r="AC7" s="124">
        <v>69050.009999999995</v>
      </c>
      <c r="AE7" s="100">
        <f t="shared" si="1"/>
        <v>48746.89</v>
      </c>
      <c r="AF7" s="108">
        <f t="shared" si="2"/>
        <v>6508.91</v>
      </c>
      <c r="AG7" s="26">
        <f t="shared" si="3"/>
        <v>42237.979999999996</v>
      </c>
      <c r="AH7" s="27">
        <f t="shared" si="4"/>
        <v>873618.82</v>
      </c>
      <c r="AI7" s="19">
        <f t="shared" si="5"/>
        <v>948836.7</v>
      </c>
      <c r="AJ7" s="32">
        <f t="shared" si="6"/>
        <v>-75217.88</v>
      </c>
    </row>
    <row r="8" spans="1:36" x14ac:dyDescent="0.2">
      <c r="E8" s="56" t="s">
        <v>1921</v>
      </c>
      <c r="F8" s="123">
        <v>5235.09</v>
      </c>
      <c r="G8" s="123">
        <v>0</v>
      </c>
      <c r="H8" s="123">
        <v>4501</v>
      </c>
      <c r="I8" s="123">
        <v>0</v>
      </c>
      <c r="J8" s="56">
        <v>382454.19</v>
      </c>
      <c r="K8" s="56">
        <v>191778.26</v>
      </c>
      <c r="L8" s="272">
        <v>31205.75</v>
      </c>
      <c r="M8" s="272">
        <v>8117.12</v>
      </c>
      <c r="O8" s="272">
        <v>11250</v>
      </c>
      <c r="R8" s="56">
        <v>-1495409.97</v>
      </c>
      <c r="S8" s="56">
        <v>2257089.6800000002</v>
      </c>
      <c r="U8" s="100">
        <v>15118</v>
      </c>
      <c r="W8" s="100">
        <v>317011.5</v>
      </c>
      <c r="X8" s="100">
        <v>58758.22</v>
      </c>
      <c r="Y8" s="124">
        <v>317011.5</v>
      </c>
      <c r="AB8" s="124">
        <v>263724.7</v>
      </c>
      <c r="AC8" s="124">
        <v>38435.56</v>
      </c>
      <c r="AE8" s="100">
        <f t="shared" si="1"/>
        <v>9736.09</v>
      </c>
      <c r="AF8" s="108">
        <f t="shared" si="2"/>
        <v>50572.87</v>
      </c>
      <c r="AG8" s="26">
        <f t="shared" si="3"/>
        <v>-40836.78</v>
      </c>
      <c r="AH8" s="27">
        <f t="shared" si="4"/>
        <v>390887.72</v>
      </c>
      <c r="AI8" s="19">
        <f t="shared" si="5"/>
        <v>619171.76</v>
      </c>
      <c r="AJ8" s="32">
        <f t="shared" si="6"/>
        <v>-228284.04000000004</v>
      </c>
    </row>
    <row r="9" spans="1:36" x14ac:dyDescent="0.2">
      <c r="E9" s="56" t="s">
        <v>1922</v>
      </c>
      <c r="F9" s="123">
        <v>40066.639999999999</v>
      </c>
      <c r="H9" s="123">
        <v>0</v>
      </c>
      <c r="I9" s="123">
        <v>38.36</v>
      </c>
      <c r="J9" s="56">
        <v>3981903.81</v>
      </c>
      <c r="K9" s="56">
        <v>312342.93</v>
      </c>
      <c r="L9" s="272">
        <v>27889</v>
      </c>
      <c r="M9" s="272">
        <v>558.59</v>
      </c>
      <c r="O9" s="272">
        <v>6880</v>
      </c>
      <c r="R9" s="56">
        <v>4125104.64</v>
      </c>
      <c r="S9" s="56">
        <v>253201</v>
      </c>
      <c r="W9" s="100">
        <v>295180.5</v>
      </c>
      <c r="X9" s="100">
        <v>65124.46</v>
      </c>
      <c r="Y9" s="124">
        <v>296180.5</v>
      </c>
      <c r="AB9" s="124">
        <v>59347.05</v>
      </c>
      <c r="AC9" s="124">
        <v>84058.9</v>
      </c>
      <c r="AE9" s="100">
        <f t="shared" si="1"/>
        <v>40105</v>
      </c>
      <c r="AF9" s="108">
        <f t="shared" si="2"/>
        <v>35327.589999999997</v>
      </c>
      <c r="AG9" s="26">
        <f t="shared" si="3"/>
        <v>4777.4100000000035</v>
      </c>
      <c r="AH9" s="27">
        <f t="shared" si="4"/>
        <v>360304.96</v>
      </c>
      <c r="AI9" s="19">
        <f t="shared" si="5"/>
        <v>439586.44999999995</v>
      </c>
      <c r="AJ9" s="32">
        <f t="shared" si="6"/>
        <v>-79281.489999999932</v>
      </c>
    </row>
    <row r="10" spans="1:36" x14ac:dyDescent="0.2">
      <c r="E10" s="56" t="s">
        <v>1923</v>
      </c>
      <c r="F10" s="123">
        <v>5689.91</v>
      </c>
      <c r="I10" s="123">
        <v>13.8</v>
      </c>
      <c r="J10" s="56">
        <v>3382685.38</v>
      </c>
      <c r="K10" s="56">
        <v>3</v>
      </c>
      <c r="O10" s="272">
        <v>4189</v>
      </c>
      <c r="R10" s="56">
        <v>3421566.77</v>
      </c>
      <c r="V10" s="100">
        <v>2.7</v>
      </c>
      <c r="W10" s="100">
        <v>64606.5</v>
      </c>
      <c r="X10" s="100">
        <v>1476.6</v>
      </c>
      <c r="Y10" s="124">
        <v>64606.5</v>
      </c>
      <c r="AC10" s="124">
        <v>38842.980000000003</v>
      </c>
      <c r="AE10" s="100">
        <f t="shared" si="1"/>
        <v>5703.71</v>
      </c>
      <c r="AF10" s="108">
        <f t="shared" si="2"/>
        <v>4189</v>
      </c>
      <c r="AG10" s="26">
        <f t="shared" si="3"/>
        <v>1514.71</v>
      </c>
      <c r="AH10" s="27">
        <f t="shared" si="4"/>
        <v>66085.8</v>
      </c>
      <c r="AI10" s="19">
        <f t="shared" si="5"/>
        <v>103449.48000000001</v>
      </c>
      <c r="AJ10" s="32">
        <f t="shared" si="6"/>
        <v>-37363.680000000008</v>
      </c>
    </row>
    <row r="11" spans="1:36" x14ac:dyDescent="0.2">
      <c r="E11" s="56" t="s">
        <v>1924</v>
      </c>
      <c r="F11" s="123">
        <v>11647.32</v>
      </c>
      <c r="I11" s="123">
        <v>40.33</v>
      </c>
      <c r="J11" s="56">
        <v>1139770.3899999999</v>
      </c>
      <c r="K11" s="56">
        <v>125170.75</v>
      </c>
      <c r="O11" s="272">
        <v>4200</v>
      </c>
      <c r="R11" s="56">
        <v>958036.12</v>
      </c>
      <c r="S11" s="56">
        <v>99610.62</v>
      </c>
      <c r="W11" s="100">
        <v>85701</v>
      </c>
      <c r="X11" s="100">
        <v>357012.65</v>
      </c>
      <c r="Y11" s="124">
        <v>88101</v>
      </c>
      <c r="AC11" s="124">
        <v>139830.6</v>
      </c>
      <c r="AE11" s="100">
        <f t="shared" si="1"/>
        <v>11687.65</v>
      </c>
      <c r="AF11" s="108">
        <f t="shared" si="2"/>
        <v>4200</v>
      </c>
      <c r="AG11" s="26">
        <f t="shared" si="3"/>
        <v>7487.65</v>
      </c>
      <c r="AH11" s="27">
        <f t="shared" si="4"/>
        <v>442713.65</v>
      </c>
      <c r="AI11" s="19">
        <f t="shared" si="5"/>
        <v>227931.6</v>
      </c>
      <c r="AJ11" s="32">
        <f t="shared" si="6"/>
        <v>214782.05000000002</v>
      </c>
    </row>
    <row r="12" spans="1:36" x14ac:dyDescent="0.2">
      <c r="A12" s="1" t="s">
        <v>423</v>
      </c>
      <c r="B12" s="1" t="s">
        <v>425</v>
      </c>
      <c r="C12" s="90">
        <v>4017</v>
      </c>
      <c r="D12" s="90" t="s">
        <v>1027</v>
      </c>
      <c r="E12" s="56" t="s">
        <v>1925</v>
      </c>
      <c r="F12" s="123">
        <v>272337.43</v>
      </c>
      <c r="G12" s="123">
        <v>0</v>
      </c>
      <c r="H12" s="123">
        <v>45479.49</v>
      </c>
      <c r="J12" s="56">
        <v>1331594.32</v>
      </c>
      <c r="K12" s="56">
        <v>419607.1</v>
      </c>
      <c r="L12" s="272">
        <v>0</v>
      </c>
      <c r="M12" s="272">
        <v>16080</v>
      </c>
      <c r="R12" s="56">
        <v>55600</v>
      </c>
      <c r="S12" s="56">
        <v>685585.33</v>
      </c>
      <c r="T12" s="100">
        <v>221433.61</v>
      </c>
      <c r="W12" s="100">
        <v>738420</v>
      </c>
      <c r="Y12" s="124">
        <v>767122.8</v>
      </c>
      <c r="AB12" s="124">
        <v>99884.02</v>
      </c>
      <c r="AC12" s="124">
        <v>96055.360000000001</v>
      </c>
      <c r="AE12" s="100">
        <f t="shared" si="1"/>
        <v>317816.92</v>
      </c>
      <c r="AF12" s="108">
        <f t="shared" si="2"/>
        <v>16080</v>
      </c>
      <c r="AG12" s="26">
        <f t="shared" si="3"/>
        <v>301736.92</v>
      </c>
      <c r="AH12" s="27">
        <f t="shared" si="4"/>
        <v>959853.61</v>
      </c>
      <c r="AI12" s="19">
        <f t="shared" si="5"/>
        <v>963062.18</v>
      </c>
      <c r="AJ12" s="32">
        <f t="shared" si="6"/>
        <v>-3208.5700000000652</v>
      </c>
    </row>
    <row r="13" spans="1:36" x14ac:dyDescent="0.2">
      <c r="A13" s="1" t="s">
        <v>423</v>
      </c>
      <c r="B13" s="1" t="s">
        <v>425</v>
      </c>
      <c r="C13" s="90">
        <v>4254</v>
      </c>
      <c r="D13" s="90" t="s">
        <v>1028</v>
      </c>
      <c r="E13" s="56" t="s">
        <v>1926</v>
      </c>
      <c r="F13" s="123">
        <v>332607.2</v>
      </c>
      <c r="G13" s="123">
        <v>60690.7</v>
      </c>
      <c r="H13" s="123">
        <v>212921.42</v>
      </c>
      <c r="J13" s="56">
        <v>414442.28</v>
      </c>
      <c r="K13" s="56">
        <v>244359.34</v>
      </c>
      <c r="L13" s="272">
        <v>14200</v>
      </c>
      <c r="M13" s="272">
        <v>6300</v>
      </c>
      <c r="O13" s="272">
        <v>0</v>
      </c>
      <c r="S13" s="56">
        <v>1517319.83</v>
      </c>
      <c r="T13" s="100">
        <v>472697.12</v>
      </c>
      <c r="W13" s="100">
        <v>567256.30000000005</v>
      </c>
      <c r="Y13" s="124">
        <v>567256.30000000005</v>
      </c>
      <c r="AB13" s="124">
        <v>157190.94</v>
      </c>
      <c r="AC13" s="124">
        <v>60313.74</v>
      </c>
      <c r="AE13" s="100">
        <f t="shared" si="1"/>
        <v>606219.32000000007</v>
      </c>
      <c r="AF13" s="108">
        <f t="shared" si="2"/>
        <v>20500</v>
      </c>
      <c r="AG13" s="26">
        <f t="shared" si="3"/>
        <v>585719.32000000007</v>
      </c>
      <c r="AH13" s="27">
        <f t="shared" si="4"/>
        <v>1039953.42</v>
      </c>
      <c r="AI13" s="19">
        <f t="shared" si="5"/>
        <v>784760.98</v>
      </c>
      <c r="AJ13" s="32">
        <f t="shared" si="6"/>
        <v>255192.44000000006</v>
      </c>
    </row>
    <row r="14" spans="1:36" x14ac:dyDescent="0.2">
      <c r="A14" s="1" t="s">
        <v>423</v>
      </c>
      <c r="B14" s="1" t="s">
        <v>425</v>
      </c>
      <c r="C14" s="90">
        <v>2828</v>
      </c>
      <c r="D14" s="90" t="s">
        <v>1029</v>
      </c>
      <c r="E14" s="56" t="s">
        <v>1927</v>
      </c>
      <c r="F14" s="123">
        <v>73172.47</v>
      </c>
      <c r="G14" s="123">
        <v>286645.15999999997</v>
      </c>
      <c r="H14" s="123">
        <v>22636.23</v>
      </c>
      <c r="J14" s="56">
        <v>1047782.22</v>
      </c>
      <c r="K14" s="56">
        <v>361746.33</v>
      </c>
      <c r="L14" s="272">
        <v>0</v>
      </c>
      <c r="M14" s="272">
        <v>0</v>
      </c>
      <c r="R14" s="56">
        <v>94500</v>
      </c>
      <c r="S14" s="56">
        <v>1326846.8</v>
      </c>
      <c r="T14" s="100">
        <v>227834.78</v>
      </c>
      <c r="U14" s="100">
        <v>40000</v>
      </c>
      <c r="W14" s="100">
        <v>323701.5</v>
      </c>
      <c r="Y14" s="124">
        <v>367441.5</v>
      </c>
      <c r="AB14" s="124">
        <v>154682.29</v>
      </c>
      <c r="AC14" s="124">
        <v>83834.080000000002</v>
      </c>
      <c r="AE14" s="100">
        <f t="shared" si="1"/>
        <v>382453.86</v>
      </c>
      <c r="AF14" s="108">
        <f t="shared" si="2"/>
        <v>0</v>
      </c>
      <c r="AG14" s="26">
        <f t="shared" si="3"/>
        <v>382453.86</v>
      </c>
      <c r="AH14" s="27">
        <f t="shared" si="4"/>
        <v>591536.28</v>
      </c>
      <c r="AI14" s="19">
        <f t="shared" si="5"/>
        <v>605957.87</v>
      </c>
      <c r="AJ14" s="32">
        <f t="shared" si="6"/>
        <v>-14421.589999999967</v>
      </c>
    </row>
    <row r="15" spans="1:36" x14ac:dyDescent="0.2">
      <c r="A15" s="1" t="s">
        <v>423</v>
      </c>
      <c r="B15" s="1" t="s">
        <v>425</v>
      </c>
      <c r="C15" s="90">
        <v>4184</v>
      </c>
      <c r="D15" s="90" t="s">
        <v>1030</v>
      </c>
      <c r="E15" s="56" t="s">
        <v>1928</v>
      </c>
      <c r="F15" s="123">
        <v>331159.77</v>
      </c>
      <c r="G15" s="123">
        <v>27278.94</v>
      </c>
      <c r="H15" s="123">
        <v>67277.45</v>
      </c>
      <c r="J15" s="56">
        <v>119913.1</v>
      </c>
      <c r="K15" s="56">
        <v>315300.24</v>
      </c>
      <c r="L15" s="272">
        <v>0</v>
      </c>
      <c r="M15" s="272">
        <v>9600</v>
      </c>
      <c r="R15" s="56">
        <v>130971.81</v>
      </c>
      <c r="S15" s="56">
        <v>1336486.2</v>
      </c>
      <c r="T15" s="100">
        <v>304455</v>
      </c>
      <c r="W15" s="100">
        <v>729743</v>
      </c>
      <c r="X15" s="100">
        <v>100000</v>
      </c>
      <c r="Y15" s="124">
        <v>755416.4</v>
      </c>
      <c r="AB15" s="124">
        <v>186774.62</v>
      </c>
      <c r="AC15" s="124">
        <v>65978.720000000001</v>
      </c>
      <c r="AE15" s="100">
        <f t="shared" si="1"/>
        <v>425716.16000000003</v>
      </c>
      <c r="AF15" s="108">
        <f t="shared" si="2"/>
        <v>9600</v>
      </c>
      <c r="AG15" s="26">
        <f t="shared" si="3"/>
        <v>416116.16000000003</v>
      </c>
      <c r="AH15" s="27">
        <f t="shared" si="4"/>
        <v>1134198</v>
      </c>
      <c r="AI15" s="19">
        <f t="shared" si="5"/>
        <v>1008169.74</v>
      </c>
      <c r="AJ15" s="32">
        <f t="shared" si="6"/>
        <v>126028.26000000001</v>
      </c>
    </row>
    <row r="16" spans="1:36" x14ac:dyDescent="0.2">
      <c r="A16" s="1" t="s">
        <v>423</v>
      </c>
      <c r="B16" s="1" t="s">
        <v>425</v>
      </c>
      <c r="C16" s="90">
        <v>7069</v>
      </c>
      <c r="D16" s="90" t="s">
        <v>1031</v>
      </c>
      <c r="E16" s="56" t="s">
        <v>1929</v>
      </c>
      <c r="F16" s="123">
        <v>467306.83</v>
      </c>
      <c r="G16" s="123">
        <v>101140.05</v>
      </c>
      <c r="H16" s="123">
        <v>126023.24</v>
      </c>
      <c r="J16" s="56">
        <v>1115970.82</v>
      </c>
      <c r="K16" s="56">
        <v>524197.11</v>
      </c>
      <c r="L16" s="272">
        <v>7068</v>
      </c>
      <c r="M16" s="272">
        <v>11700</v>
      </c>
      <c r="R16" s="56">
        <v>293382.64</v>
      </c>
      <c r="S16" s="56">
        <v>2146839.4900000002</v>
      </c>
      <c r="T16" s="100">
        <v>544252.59</v>
      </c>
      <c r="W16" s="100">
        <v>674466</v>
      </c>
      <c r="Y16" s="124">
        <v>865998.51</v>
      </c>
      <c r="AB16" s="124">
        <v>100464.5</v>
      </c>
      <c r="AC16" s="124">
        <v>108478.24</v>
      </c>
      <c r="AE16" s="100">
        <f t="shared" si="1"/>
        <v>694470.12</v>
      </c>
      <c r="AF16" s="108">
        <f t="shared" si="2"/>
        <v>18768</v>
      </c>
      <c r="AG16" s="26">
        <f t="shared" si="3"/>
        <v>675702.12</v>
      </c>
      <c r="AH16" s="27">
        <f t="shared" si="4"/>
        <v>1218718.5899999999</v>
      </c>
      <c r="AI16" s="19">
        <f t="shared" si="5"/>
        <v>1074941.25</v>
      </c>
      <c r="AJ16" s="32">
        <f t="shared" si="6"/>
        <v>143777.33999999985</v>
      </c>
    </row>
    <row r="17" spans="1:36" x14ac:dyDescent="0.2">
      <c r="A17" s="1" t="s">
        <v>423</v>
      </c>
      <c r="B17" s="1" t="s">
        <v>425</v>
      </c>
      <c r="C17" s="90">
        <v>6198</v>
      </c>
      <c r="D17" s="90" t="s">
        <v>1032</v>
      </c>
      <c r="E17" s="56" t="s">
        <v>1930</v>
      </c>
      <c r="F17" s="123">
        <v>769926.19</v>
      </c>
      <c r="G17" s="123">
        <v>0</v>
      </c>
      <c r="H17" s="123">
        <v>106393.7</v>
      </c>
      <c r="J17" s="56">
        <v>199763.45</v>
      </c>
      <c r="K17" s="56">
        <v>299472.23</v>
      </c>
      <c r="L17" s="272">
        <v>15722</v>
      </c>
      <c r="S17" s="56">
        <v>1602780.76</v>
      </c>
      <c r="T17" s="100">
        <v>715567.07</v>
      </c>
      <c r="W17" s="100">
        <v>449409</v>
      </c>
      <c r="Y17" s="124">
        <v>628869</v>
      </c>
      <c r="AB17" s="124">
        <v>149982.75</v>
      </c>
      <c r="AC17" s="124">
        <v>54907.44</v>
      </c>
      <c r="AE17" s="100">
        <f t="shared" si="1"/>
        <v>876319.8899999999</v>
      </c>
      <c r="AF17" s="108">
        <f t="shared" si="2"/>
        <v>15722</v>
      </c>
      <c r="AG17" s="26">
        <f t="shared" si="3"/>
        <v>860597.8899999999</v>
      </c>
      <c r="AH17" s="27">
        <f t="shared" si="4"/>
        <v>1164976.0699999998</v>
      </c>
      <c r="AI17" s="19">
        <f t="shared" si="5"/>
        <v>833759.19</v>
      </c>
      <c r="AJ17" s="32">
        <f t="shared" si="6"/>
        <v>331216.87999999989</v>
      </c>
    </row>
    <row r="18" spans="1:36" x14ac:dyDescent="0.2">
      <c r="A18" s="1" t="s">
        <v>423</v>
      </c>
      <c r="B18" s="1" t="s">
        <v>425</v>
      </c>
      <c r="C18" s="90">
        <v>2120</v>
      </c>
      <c r="D18" s="90" t="s">
        <v>1033</v>
      </c>
      <c r="E18" s="56" t="s">
        <v>1931</v>
      </c>
      <c r="F18" s="123">
        <v>401291.03</v>
      </c>
      <c r="G18" s="123">
        <v>0</v>
      </c>
      <c r="H18" s="123">
        <v>29564.92</v>
      </c>
      <c r="J18" s="56">
        <v>513662.83</v>
      </c>
      <c r="K18" s="56">
        <v>2718021.17</v>
      </c>
      <c r="L18" s="272">
        <v>9000</v>
      </c>
      <c r="M18" s="272">
        <v>7644.72</v>
      </c>
      <c r="R18" s="56">
        <v>17200</v>
      </c>
      <c r="S18" s="56">
        <v>2036704.82</v>
      </c>
      <c r="T18" s="100">
        <v>296239.63</v>
      </c>
      <c r="W18" s="100">
        <v>513903</v>
      </c>
      <c r="Y18" s="124">
        <v>521903</v>
      </c>
      <c r="AB18" s="124">
        <v>145478.07</v>
      </c>
      <c r="AC18" s="124">
        <v>219300.4</v>
      </c>
      <c r="AE18" s="100">
        <f t="shared" si="1"/>
        <v>430855.95</v>
      </c>
      <c r="AF18" s="108">
        <f t="shared" si="2"/>
        <v>16644.72</v>
      </c>
      <c r="AG18" s="26">
        <f t="shared" si="3"/>
        <v>414211.23</v>
      </c>
      <c r="AH18" s="27">
        <f t="shared" si="4"/>
        <v>810142.63</v>
      </c>
      <c r="AI18" s="19">
        <f t="shared" si="5"/>
        <v>886681.47000000009</v>
      </c>
      <c r="AJ18" s="32">
        <f t="shared" si="6"/>
        <v>-76538.840000000084</v>
      </c>
    </row>
    <row r="19" spans="1:36" x14ac:dyDescent="0.2">
      <c r="A19" s="1" t="s">
        <v>423</v>
      </c>
      <c r="B19" s="1" t="s">
        <v>425</v>
      </c>
      <c r="C19" s="90">
        <v>808</v>
      </c>
      <c r="D19" s="90" t="s">
        <v>1034</v>
      </c>
      <c r="E19" s="56" t="s">
        <v>1932</v>
      </c>
      <c r="F19" s="123">
        <v>199784.69</v>
      </c>
      <c r="G19" s="123">
        <v>0</v>
      </c>
      <c r="H19" s="123">
        <v>67121.27</v>
      </c>
      <c r="J19" s="56">
        <v>1231025.6100000001</v>
      </c>
      <c r="K19" s="56">
        <v>745697.56</v>
      </c>
      <c r="L19" s="272">
        <v>18900</v>
      </c>
      <c r="M19" s="272">
        <v>13300</v>
      </c>
      <c r="R19" s="56">
        <v>26259.22</v>
      </c>
      <c r="S19" s="56">
        <v>118427.08</v>
      </c>
      <c r="T19" s="100">
        <v>193080.78</v>
      </c>
      <c r="W19" s="100">
        <v>293880</v>
      </c>
      <c r="Y19" s="124">
        <v>293880</v>
      </c>
      <c r="AB19" s="124">
        <v>81984.78</v>
      </c>
      <c r="AC19" s="124">
        <v>111895</v>
      </c>
      <c r="AE19" s="100">
        <f t="shared" si="1"/>
        <v>266905.96000000002</v>
      </c>
      <c r="AF19" s="108">
        <f t="shared" si="2"/>
        <v>32200</v>
      </c>
      <c r="AG19" s="26">
        <f t="shared" si="3"/>
        <v>234705.96000000002</v>
      </c>
      <c r="AH19" s="27">
        <f t="shared" si="4"/>
        <v>486960.78</v>
      </c>
      <c r="AI19" s="19">
        <f t="shared" si="5"/>
        <v>487759.78</v>
      </c>
      <c r="AJ19" s="32">
        <f t="shared" si="6"/>
        <v>-799</v>
      </c>
    </row>
    <row r="20" spans="1:36" x14ac:dyDescent="0.2">
      <c r="A20" s="1" t="s">
        <v>423</v>
      </c>
      <c r="B20" s="1" t="s">
        <v>425</v>
      </c>
      <c r="C20" s="90">
        <v>5257</v>
      </c>
      <c r="D20" s="90" t="s">
        <v>1035</v>
      </c>
      <c r="E20" s="56" t="s">
        <v>1933</v>
      </c>
      <c r="F20" s="123">
        <v>440127.35</v>
      </c>
      <c r="G20" s="123">
        <v>144969.20000000001</v>
      </c>
      <c r="H20" s="123">
        <v>54180.24</v>
      </c>
      <c r="J20" s="56">
        <v>185335.54</v>
      </c>
      <c r="K20" s="56">
        <v>307156.96999999997</v>
      </c>
      <c r="L20" s="272">
        <v>0</v>
      </c>
      <c r="M20" s="272">
        <v>13450</v>
      </c>
      <c r="R20" s="56">
        <v>348795.07</v>
      </c>
      <c r="S20" s="56">
        <v>1863971.92</v>
      </c>
      <c r="T20" s="100">
        <v>343183.77</v>
      </c>
      <c r="W20" s="100">
        <v>298830</v>
      </c>
      <c r="Y20" s="124">
        <v>462960.6</v>
      </c>
      <c r="AB20" s="124">
        <v>120802.22</v>
      </c>
      <c r="AC20" s="124">
        <v>61279.360000000001</v>
      </c>
      <c r="AE20" s="100">
        <f t="shared" si="1"/>
        <v>639276.79</v>
      </c>
      <c r="AF20" s="108">
        <f t="shared" si="2"/>
        <v>13450</v>
      </c>
      <c r="AG20" s="26">
        <f t="shared" si="3"/>
        <v>625826.79</v>
      </c>
      <c r="AH20" s="27">
        <f t="shared" si="4"/>
        <v>642013.77</v>
      </c>
      <c r="AI20" s="19">
        <f t="shared" si="5"/>
        <v>645042.17999999993</v>
      </c>
      <c r="AJ20" s="32">
        <f t="shared" si="6"/>
        <v>-3028.4099999999162</v>
      </c>
    </row>
    <row r="21" spans="1:36" x14ac:dyDescent="0.2">
      <c r="A21" s="1" t="s">
        <v>423</v>
      </c>
      <c r="B21" s="1" t="s">
        <v>425</v>
      </c>
      <c r="C21" s="90">
        <v>5547</v>
      </c>
      <c r="D21" s="90" t="s">
        <v>1036</v>
      </c>
      <c r="E21" s="56" t="s">
        <v>1934</v>
      </c>
      <c r="F21" s="123">
        <v>588020.71</v>
      </c>
      <c r="G21" s="123">
        <v>41160.199999999997</v>
      </c>
      <c r="H21" s="123">
        <v>151078.23000000001</v>
      </c>
      <c r="J21" s="56">
        <v>762550.06</v>
      </c>
      <c r="K21" s="56">
        <v>2277162.4300000002</v>
      </c>
      <c r="L21" s="272">
        <v>0</v>
      </c>
      <c r="M21" s="272">
        <v>6300</v>
      </c>
      <c r="R21" s="56">
        <v>434677.55</v>
      </c>
      <c r="S21" s="56">
        <v>2519990.75</v>
      </c>
      <c r="T21" s="100">
        <v>388668.89</v>
      </c>
      <c r="W21" s="100">
        <v>517096.5</v>
      </c>
      <c r="Y21" s="124">
        <v>670426.5</v>
      </c>
      <c r="AB21" s="124">
        <v>179664.98</v>
      </c>
      <c r="AC21" s="124">
        <v>202935.44</v>
      </c>
      <c r="AE21" s="100">
        <f t="shared" si="1"/>
        <v>780259.1399999999</v>
      </c>
      <c r="AF21" s="108">
        <f t="shared" si="2"/>
        <v>6300</v>
      </c>
      <c r="AG21" s="26">
        <f t="shared" si="3"/>
        <v>773959.1399999999</v>
      </c>
      <c r="AH21" s="27">
        <f t="shared" si="4"/>
        <v>905765.39</v>
      </c>
      <c r="AI21" s="19">
        <f t="shared" si="5"/>
        <v>1053026.92</v>
      </c>
      <c r="AJ21" s="32">
        <f t="shared" si="6"/>
        <v>-147261.52999999991</v>
      </c>
    </row>
    <row r="22" spans="1:36" x14ac:dyDescent="0.2">
      <c r="A22" s="1" t="s">
        <v>423</v>
      </c>
      <c r="B22" s="1" t="s">
        <v>425</v>
      </c>
      <c r="C22" s="90">
        <v>4817</v>
      </c>
      <c r="D22" s="90" t="s">
        <v>1037</v>
      </c>
      <c r="E22" s="56" t="s">
        <v>1935</v>
      </c>
      <c r="F22" s="123">
        <v>951556.27</v>
      </c>
      <c r="G22" s="123">
        <v>70485.279999999999</v>
      </c>
      <c r="H22" s="123">
        <v>10955</v>
      </c>
      <c r="J22" s="56">
        <v>790995.2</v>
      </c>
      <c r="K22" s="56">
        <v>663877.94999999995</v>
      </c>
      <c r="L22" s="272">
        <v>2272</v>
      </c>
      <c r="M22" s="272">
        <v>0</v>
      </c>
      <c r="S22" s="56">
        <v>4994895.4800000004</v>
      </c>
      <c r="T22" s="100">
        <v>530186.43000000005</v>
      </c>
      <c r="W22" s="100">
        <v>617205</v>
      </c>
      <c r="Y22" s="124">
        <v>631205</v>
      </c>
      <c r="AB22" s="124">
        <v>192088.93</v>
      </c>
      <c r="AC22" s="124">
        <v>139995.72</v>
      </c>
      <c r="AE22" s="100">
        <f t="shared" si="1"/>
        <v>1032996.55</v>
      </c>
      <c r="AF22" s="108">
        <f t="shared" si="2"/>
        <v>2272</v>
      </c>
      <c r="AG22" s="26">
        <f t="shared" si="3"/>
        <v>1030724.55</v>
      </c>
      <c r="AH22" s="27">
        <f t="shared" si="4"/>
        <v>1147391.4300000002</v>
      </c>
      <c r="AI22" s="19">
        <f t="shared" si="5"/>
        <v>963289.64999999991</v>
      </c>
      <c r="AJ22" s="32">
        <f t="shared" si="6"/>
        <v>184101.78000000026</v>
      </c>
    </row>
    <row r="23" spans="1:36" x14ac:dyDescent="0.2">
      <c r="A23" s="1" t="s">
        <v>423</v>
      </c>
      <c r="B23" s="1" t="s">
        <v>425</v>
      </c>
      <c r="C23" s="90">
        <v>4661</v>
      </c>
      <c r="D23" s="90" t="s">
        <v>1038</v>
      </c>
      <c r="E23" s="56" t="s">
        <v>1936</v>
      </c>
      <c r="F23" s="123">
        <v>287091.90000000002</v>
      </c>
      <c r="G23" s="123">
        <v>181017</v>
      </c>
      <c r="H23" s="123">
        <v>69678.899999999994</v>
      </c>
      <c r="J23" s="56">
        <v>342724.6</v>
      </c>
      <c r="K23" s="56">
        <v>415905.75</v>
      </c>
      <c r="L23" s="272">
        <v>0</v>
      </c>
      <c r="M23" s="272">
        <v>10040</v>
      </c>
      <c r="O23" s="272">
        <v>0</v>
      </c>
      <c r="R23" s="56">
        <v>509</v>
      </c>
      <c r="S23" s="56">
        <v>1550129.81</v>
      </c>
      <c r="T23" s="100">
        <v>363487.77</v>
      </c>
      <c r="W23" s="100">
        <v>664737.9</v>
      </c>
      <c r="X23" s="100">
        <v>100000</v>
      </c>
      <c r="Y23" s="124">
        <v>695858.1</v>
      </c>
      <c r="AB23" s="124">
        <v>140392.82</v>
      </c>
      <c r="AC23" s="124">
        <v>79613.119999999995</v>
      </c>
      <c r="AE23" s="100">
        <f t="shared" si="1"/>
        <v>537787.80000000005</v>
      </c>
      <c r="AF23" s="108">
        <f t="shared" si="2"/>
        <v>10040</v>
      </c>
      <c r="AG23" s="26">
        <f t="shared" si="3"/>
        <v>527747.80000000005</v>
      </c>
      <c r="AH23" s="27">
        <f t="shared" si="4"/>
        <v>1128225.67</v>
      </c>
      <c r="AI23" s="19">
        <f t="shared" si="5"/>
        <v>915864.03999999992</v>
      </c>
      <c r="AJ23" s="32">
        <f t="shared" si="6"/>
        <v>212361.63</v>
      </c>
    </row>
    <row r="24" spans="1:36" x14ac:dyDescent="0.2">
      <c r="A24" s="1" t="s">
        <v>423</v>
      </c>
      <c r="B24" s="1" t="s">
        <v>425</v>
      </c>
      <c r="C24" s="90">
        <v>7585</v>
      </c>
      <c r="D24" s="90" t="s">
        <v>1039</v>
      </c>
      <c r="E24" s="56" t="s">
        <v>1937</v>
      </c>
      <c r="F24" s="123">
        <v>2173272.94</v>
      </c>
      <c r="G24" s="123">
        <v>0</v>
      </c>
      <c r="H24" s="123">
        <v>26767.25</v>
      </c>
      <c r="J24" s="56">
        <v>160829.51999999999</v>
      </c>
      <c r="K24" s="56">
        <v>815953.42</v>
      </c>
      <c r="L24" s="272">
        <v>0</v>
      </c>
      <c r="M24" s="272">
        <v>23980</v>
      </c>
      <c r="R24" s="56">
        <v>191500</v>
      </c>
      <c r="S24" s="56">
        <v>2878887.21</v>
      </c>
      <c r="T24" s="100">
        <v>575228.39</v>
      </c>
      <c r="W24" s="100">
        <v>886725</v>
      </c>
      <c r="Y24" s="124">
        <v>985965</v>
      </c>
      <c r="AB24" s="124">
        <v>274629.44</v>
      </c>
      <c r="AC24" s="124">
        <v>129115.49</v>
      </c>
      <c r="AD24" s="124">
        <v>100000</v>
      </c>
      <c r="AE24" s="100">
        <f t="shared" si="1"/>
        <v>2200040.19</v>
      </c>
      <c r="AF24" s="108">
        <f t="shared" si="2"/>
        <v>23980</v>
      </c>
      <c r="AG24" s="26">
        <f t="shared" si="3"/>
        <v>2176060.19</v>
      </c>
      <c r="AH24" s="27">
        <f t="shared" si="4"/>
        <v>1461953.3900000001</v>
      </c>
      <c r="AI24" s="19">
        <f t="shared" si="5"/>
        <v>1489709.93</v>
      </c>
      <c r="AJ24" s="32">
        <f t="shared" si="6"/>
        <v>-27756.539999999804</v>
      </c>
    </row>
    <row r="25" spans="1:36" x14ac:dyDescent="0.2">
      <c r="A25" s="1" t="s">
        <v>423</v>
      </c>
      <c r="B25" s="1" t="s">
        <v>425</v>
      </c>
      <c r="C25" s="90">
        <v>6519</v>
      </c>
      <c r="D25" s="90" t="s">
        <v>1040</v>
      </c>
      <c r="E25" s="56" t="s">
        <v>1938</v>
      </c>
      <c r="F25" s="123">
        <v>251564.07</v>
      </c>
      <c r="G25" s="123">
        <v>319126</v>
      </c>
      <c r="H25" s="123">
        <v>21064.58</v>
      </c>
      <c r="J25" s="56">
        <v>522136.91</v>
      </c>
      <c r="K25" s="56">
        <v>538568.67000000004</v>
      </c>
      <c r="O25" s="272">
        <v>1916.8</v>
      </c>
      <c r="S25" s="56">
        <v>2079998.65</v>
      </c>
      <c r="T25" s="100">
        <v>402254.98</v>
      </c>
      <c r="W25" s="100">
        <v>633037</v>
      </c>
      <c r="Y25" s="124">
        <v>666127</v>
      </c>
      <c r="AB25" s="124">
        <v>118579.1</v>
      </c>
      <c r="AC25" s="124">
        <v>91501.36</v>
      </c>
      <c r="AE25" s="100">
        <f t="shared" si="1"/>
        <v>591754.65</v>
      </c>
      <c r="AF25" s="108">
        <f t="shared" si="2"/>
        <v>1916.8</v>
      </c>
      <c r="AG25" s="26">
        <f t="shared" si="3"/>
        <v>589837.85</v>
      </c>
      <c r="AH25" s="27">
        <f t="shared" si="4"/>
        <v>1035291.98</v>
      </c>
      <c r="AI25" s="19">
        <f t="shared" si="5"/>
        <v>876207.46</v>
      </c>
      <c r="AJ25" s="32">
        <f t="shared" si="6"/>
        <v>159084.52000000002</v>
      </c>
    </row>
    <row r="26" spans="1:36" x14ac:dyDescent="0.2">
      <c r="A26" s="1" t="s">
        <v>423</v>
      </c>
      <c r="B26" s="1" t="s">
        <v>425</v>
      </c>
      <c r="C26" s="90">
        <v>4531</v>
      </c>
      <c r="D26" s="90" t="s">
        <v>1041</v>
      </c>
      <c r="E26" s="56" t="s">
        <v>1939</v>
      </c>
      <c r="F26" s="123">
        <v>493237.41</v>
      </c>
      <c r="G26" s="123">
        <v>87540.37</v>
      </c>
      <c r="H26" s="123">
        <v>28223.56</v>
      </c>
      <c r="J26" s="56">
        <v>1245578.68</v>
      </c>
      <c r="K26" s="56">
        <v>175849.74</v>
      </c>
      <c r="L26" s="272">
        <v>0</v>
      </c>
      <c r="M26" s="272">
        <v>15125</v>
      </c>
      <c r="R26" s="56">
        <v>67750</v>
      </c>
      <c r="S26" s="56">
        <v>413083.29</v>
      </c>
      <c r="T26" s="100">
        <v>286898.90999999997</v>
      </c>
      <c r="W26" s="100">
        <v>494809.5</v>
      </c>
      <c r="Y26" s="124">
        <v>557003.1</v>
      </c>
      <c r="AB26" s="124">
        <v>140109.72</v>
      </c>
      <c r="AC26" s="124">
        <v>91520.68</v>
      </c>
      <c r="AD26" s="124">
        <v>1080</v>
      </c>
      <c r="AE26" s="100">
        <f t="shared" si="1"/>
        <v>609001.34000000008</v>
      </c>
      <c r="AF26" s="108">
        <f t="shared" si="2"/>
        <v>15125</v>
      </c>
      <c r="AG26" s="26">
        <f t="shared" si="3"/>
        <v>593876.34000000008</v>
      </c>
      <c r="AH26" s="27">
        <f t="shared" si="4"/>
        <v>781708.40999999992</v>
      </c>
      <c r="AI26" s="19">
        <f t="shared" si="5"/>
        <v>789713.5</v>
      </c>
      <c r="AJ26" s="32">
        <f t="shared" si="6"/>
        <v>-8005.0900000000838</v>
      </c>
    </row>
    <row r="27" spans="1:36" x14ac:dyDescent="0.2">
      <c r="A27" s="1" t="s">
        <v>423</v>
      </c>
      <c r="B27" s="1" t="s">
        <v>425</v>
      </c>
      <c r="C27" s="90">
        <v>2937</v>
      </c>
      <c r="D27" s="90" t="s">
        <v>1042</v>
      </c>
      <c r="E27" s="56" t="s">
        <v>1940</v>
      </c>
      <c r="F27" s="123">
        <v>411599.6</v>
      </c>
      <c r="G27" s="123">
        <v>0</v>
      </c>
      <c r="H27" s="123">
        <v>17490</v>
      </c>
      <c r="J27" s="56">
        <v>749905.38</v>
      </c>
      <c r="K27" s="56">
        <v>392052.17</v>
      </c>
      <c r="L27" s="272">
        <v>0</v>
      </c>
      <c r="M27" s="272">
        <v>15300</v>
      </c>
      <c r="R27" s="56">
        <v>132800</v>
      </c>
      <c r="S27" s="56">
        <v>2337378.21</v>
      </c>
      <c r="T27" s="100">
        <v>408601.56</v>
      </c>
      <c r="W27" s="100">
        <v>216800.5</v>
      </c>
      <c r="Y27" s="124">
        <v>269970.09999999998</v>
      </c>
      <c r="AB27" s="124">
        <v>146725.65</v>
      </c>
      <c r="AC27" s="124">
        <v>94071.84</v>
      </c>
      <c r="AE27" s="100">
        <f t="shared" si="1"/>
        <v>429089.6</v>
      </c>
      <c r="AF27" s="108">
        <f t="shared" si="2"/>
        <v>15300</v>
      </c>
      <c r="AG27" s="26">
        <f t="shared" si="3"/>
        <v>413789.6</v>
      </c>
      <c r="AH27" s="27">
        <f t="shared" si="4"/>
        <v>625402.06000000006</v>
      </c>
      <c r="AI27" s="19">
        <f t="shared" si="5"/>
        <v>510767.58999999997</v>
      </c>
      <c r="AJ27" s="32">
        <f t="shared" si="6"/>
        <v>114634.47000000009</v>
      </c>
    </row>
    <row r="28" spans="1:36" x14ac:dyDescent="0.2">
      <c r="A28" s="1" t="s">
        <v>423</v>
      </c>
      <c r="B28" s="1" t="s">
        <v>425</v>
      </c>
      <c r="C28" s="90">
        <v>2576</v>
      </c>
      <c r="D28" s="90" t="s">
        <v>1043</v>
      </c>
      <c r="E28" s="56" t="s">
        <v>1941</v>
      </c>
      <c r="F28" s="123">
        <v>234850.67</v>
      </c>
      <c r="G28" s="123">
        <v>0</v>
      </c>
      <c r="H28" s="123">
        <v>38262.629999999997</v>
      </c>
      <c r="J28" s="56">
        <v>491447.65</v>
      </c>
      <c r="K28" s="56">
        <v>324309.46000000002</v>
      </c>
      <c r="L28" s="272">
        <v>5000</v>
      </c>
      <c r="M28" s="272">
        <v>13900</v>
      </c>
      <c r="O28" s="272">
        <v>0</v>
      </c>
      <c r="R28" s="56">
        <v>139290.48000000001</v>
      </c>
      <c r="S28" s="56">
        <v>2446216.73</v>
      </c>
      <c r="T28" s="100">
        <v>257767.51</v>
      </c>
      <c r="W28" s="100">
        <v>337428</v>
      </c>
      <c r="Y28" s="124">
        <v>391518</v>
      </c>
      <c r="AB28" s="124">
        <v>122178.1</v>
      </c>
      <c r="AC28" s="124">
        <v>92041.4</v>
      </c>
      <c r="AD28" s="124">
        <v>100000</v>
      </c>
      <c r="AE28" s="100">
        <f t="shared" si="1"/>
        <v>273113.3</v>
      </c>
      <c r="AF28" s="108">
        <f t="shared" si="2"/>
        <v>18900</v>
      </c>
      <c r="AG28" s="26">
        <f t="shared" si="3"/>
        <v>254213.3</v>
      </c>
      <c r="AH28" s="27">
        <f t="shared" si="4"/>
        <v>595195.51</v>
      </c>
      <c r="AI28" s="19">
        <f t="shared" si="5"/>
        <v>705737.5</v>
      </c>
      <c r="AJ28" s="32">
        <f t="shared" si="6"/>
        <v>-110541.98999999999</v>
      </c>
    </row>
    <row r="29" spans="1:36" x14ac:dyDescent="0.2">
      <c r="A29" s="1" t="s">
        <v>428</v>
      </c>
      <c r="B29" s="1" t="s">
        <v>429</v>
      </c>
      <c r="C29" s="90">
        <v>3880</v>
      </c>
      <c r="D29" s="90" t="s">
        <v>1044</v>
      </c>
      <c r="E29" s="56" t="s">
        <v>1942</v>
      </c>
      <c r="F29" s="123">
        <v>173362.13</v>
      </c>
      <c r="G29" s="123">
        <v>308186.65000000002</v>
      </c>
      <c r="H29" s="123">
        <v>14734.39</v>
      </c>
      <c r="J29" s="56">
        <v>613559.52</v>
      </c>
      <c r="K29" s="56">
        <v>330831.8</v>
      </c>
      <c r="S29" s="56">
        <v>1940194.37</v>
      </c>
      <c r="T29" s="100">
        <v>109443.96</v>
      </c>
      <c r="U29" s="100">
        <v>13500</v>
      </c>
      <c r="W29" s="100">
        <v>386854</v>
      </c>
      <c r="Y29" s="124">
        <v>405954</v>
      </c>
      <c r="AB29" s="124">
        <v>79597.63</v>
      </c>
      <c r="AC29" s="124">
        <v>55291.66</v>
      </c>
      <c r="AE29" s="100">
        <f t="shared" si="1"/>
        <v>496283.17000000004</v>
      </c>
      <c r="AF29" s="108">
        <f t="shared" si="2"/>
        <v>0</v>
      </c>
      <c r="AG29" s="26">
        <f t="shared" si="3"/>
        <v>496283.17000000004</v>
      </c>
      <c r="AH29" s="27">
        <f t="shared" si="4"/>
        <v>509797.96</v>
      </c>
      <c r="AI29" s="19">
        <f t="shared" si="5"/>
        <v>540843.29</v>
      </c>
      <c r="AJ29" s="32">
        <f t="shared" si="6"/>
        <v>-31045.330000000016</v>
      </c>
    </row>
    <row r="30" spans="1:36" x14ac:dyDescent="0.2">
      <c r="A30" s="1" t="s">
        <v>428</v>
      </c>
      <c r="B30" s="1" t="s">
        <v>429</v>
      </c>
      <c r="C30" s="90">
        <v>3169</v>
      </c>
      <c r="D30" s="90" t="s">
        <v>1045</v>
      </c>
      <c r="E30" s="56" t="s">
        <v>1943</v>
      </c>
      <c r="F30" s="123">
        <v>99175.41</v>
      </c>
      <c r="G30" s="123">
        <v>282179.88</v>
      </c>
      <c r="H30" s="123">
        <v>37604.32</v>
      </c>
      <c r="J30" s="56">
        <v>2550920.0299999998</v>
      </c>
      <c r="K30" s="56">
        <v>277116.78999999998</v>
      </c>
      <c r="S30" s="56">
        <v>225942.27</v>
      </c>
      <c r="T30" s="100">
        <v>127335</v>
      </c>
      <c r="W30" s="100">
        <v>163103.5</v>
      </c>
      <c r="Y30" s="124">
        <v>249757.5</v>
      </c>
      <c r="AB30" s="124">
        <v>104565.32</v>
      </c>
      <c r="AC30" s="124">
        <v>48498.48</v>
      </c>
      <c r="AE30" s="100">
        <f t="shared" si="1"/>
        <v>418959.61000000004</v>
      </c>
      <c r="AF30" s="108">
        <f t="shared" si="2"/>
        <v>0</v>
      </c>
      <c r="AG30" s="26">
        <f t="shared" si="3"/>
        <v>418959.61000000004</v>
      </c>
      <c r="AH30" s="27">
        <f t="shared" si="4"/>
        <v>290438.5</v>
      </c>
      <c r="AI30" s="19">
        <f t="shared" si="5"/>
        <v>402821.3</v>
      </c>
      <c r="AJ30" s="32">
        <f t="shared" si="6"/>
        <v>-112382.79999999999</v>
      </c>
    </row>
    <row r="31" spans="1:36" x14ac:dyDescent="0.2">
      <c r="A31" s="1" t="s">
        <v>428</v>
      </c>
      <c r="B31" s="1" t="s">
        <v>429</v>
      </c>
      <c r="C31" s="90">
        <v>7059</v>
      </c>
      <c r="D31" s="90" t="s">
        <v>1046</v>
      </c>
      <c r="E31" s="56" t="s">
        <v>1944</v>
      </c>
      <c r="F31" s="123">
        <v>790671.97</v>
      </c>
      <c r="G31" s="123">
        <v>300316</v>
      </c>
      <c r="H31" s="123">
        <v>18053.650000000001</v>
      </c>
      <c r="J31" s="56">
        <v>925643.69</v>
      </c>
      <c r="K31" s="56">
        <v>392950.8</v>
      </c>
      <c r="S31" s="56">
        <v>519805.36</v>
      </c>
      <c r="T31" s="100">
        <v>169506.52</v>
      </c>
      <c r="W31" s="100">
        <v>220248</v>
      </c>
      <c r="Y31" s="124">
        <v>358468</v>
      </c>
      <c r="AB31" s="124">
        <v>155733.25</v>
      </c>
      <c r="AC31" s="124">
        <v>30847.8</v>
      </c>
      <c r="AE31" s="100">
        <f t="shared" si="1"/>
        <v>1109041.6199999999</v>
      </c>
      <c r="AF31" s="108">
        <f t="shared" si="2"/>
        <v>0</v>
      </c>
      <c r="AG31" s="26">
        <f t="shared" si="3"/>
        <v>1109041.6199999999</v>
      </c>
      <c r="AH31" s="27">
        <f t="shared" si="4"/>
        <v>389754.52</v>
      </c>
      <c r="AI31" s="19">
        <f t="shared" si="5"/>
        <v>545049.05000000005</v>
      </c>
      <c r="AJ31" s="32">
        <f t="shared" si="6"/>
        <v>-155294.53000000003</v>
      </c>
    </row>
    <row r="32" spans="1:36" x14ac:dyDescent="0.2">
      <c r="A32" s="1" t="s">
        <v>428</v>
      </c>
      <c r="B32" s="1" t="s">
        <v>429</v>
      </c>
      <c r="C32" s="90">
        <v>4668</v>
      </c>
      <c r="D32" s="90" t="s">
        <v>1047</v>
      </c>
      <c r="E32" s="56" t="s">
        <v>1945</v>
      </c>
      <c r="F32" s="123">
        <v>679789.2</v>
      </c>
      <c r="G32" s="123">
        <v>141814.45000000001</v>
      </c>
      <c r="H32" s="123">
        <v>45195.83</v>
      </c>
      <c r="J32" s="56">
        <v>2391735.5499999998</v>
      </c>
      <c r="K32" s="56">
        <v>1165490.33</v>
      </c>
      <c r="S32" s="56">
        <v>164243.42000000001</v>
      </c>
      <c r="T32" s="100">
        <v>57720.79</v>
      </c>
      <c r="W32" s="100">
        <v>153877.5</v>
      </c>
      <c r="Y32" s="124">
        <v>194512.5</v>
      </c>
      <c r="AB32" s="124">
        <v>45459.62</v>
      </c>
      <c r="AC32" s="124">
        <v>36047.5</v>
      </c>
      <c r="AE32" s="100">
        <f t="shared" si="1"/>
        <v>866799.47999999986</v>
      </c>
      <c r="AF32" s="108">
        <f t="shared" si="2"/>
        <v>0</v>
      </c>
      <c r="AG32" s="26">
        <f t="shared" si="3"/>
        <v>866799.47999999986</v>
      </c>
      <c r="AH32" s="27">
        <f t="shared" si="4"/>
        <v>211598.29</v>
      </c>
      <c r="AI32" s="19">
        <f t="shared" si="5"/>
        <v>276019.62</v>
      </c>
      <c r="AJ32" s="32">
        <f t="shared" si="6"/>
        <v>-64421.329999999987</v>
      </c>
    </row>
    <row r="33" spans="1:36" x14ac:dyDescent="0.2">
      <c r="A33" s="1" t="s">
        <v>428</v>
      </c>
      <c r="B33" s="1" t="s">
        <v>429</v>
      </c>
      <c r="C33" s="90">
        <v>5951</v>
      </c>
      <c r="D33" s="90" t="s">
        <v>1048</v>
      </c>
      <c r="E33" s="56" t="s">
        <v>1946</v>
      </c>
      <c r="F33" s="123">
        <v>137651.89000000001</v>
      </c>
      <c r="G33" s="123">
        <v>125458</v>
      </c>
      <c r="H33" s="123">
        <v>735.54</v>
      </c>
      <c r="J33" s="56">
        <v>597402.55000000005</v>
      </c>
      <c r="K33" s="56">
        <v>414271.33</v>
      </c>
      <c r="S33" s="56">
        <v>3631737.05</v>
      </c>
      <c r="T33" s="100">
        <v>156015.85</v>
      </c>
      <c r="W33" s="100">
        <v>402806</v>
      </c>
      <c r="Y33" s="124">
        <v>513886</v>
      </c>
      <c r="AB33" s="124">
        <v>149182.44</v>
      </c>
      <c r="AC33" s="124">
        <v>51607.57</v>
      </c>
      <c r="AE33" s="100">
        <f t="shared" si="1"/>
        <v>263845.43</v>
      </c>
      <c r="AF33" s="108">
        <f t="shared" si="2"/>
        <v>0</v>
      </c>
      <c r="AG33" s="26">
        <f t="shared" si="3"/>
        <v>263845.43</v>
      </c>
      <c r="AH33" s="27">
        <f t="shared" si="4"/>
        <v>558821.85</v>
      </c>
      <c r="AI33" s="19">
        <f t="shared" si="5"/>
        <v>714676.00999999989</v>
      </c>
      <c r="AJ33" s="32">
        <f t="shared" si="6"/>
        <v>-155854.15999999992</v>
      </c>
    </row>
    <row r="34" spans="1:36" x14ac:dyDescent="0.2">
      <c r="A34" s="1" t="s">
        <v>428</v>
      </c>
      <c r="B34" s="1" t="s">
        <v>429</v>
      </c>
      <c r="C34" s="90">
        <v>4528</v>
      </c>
      <c r="D34" s="90" t="s">
        <v>1049</v>
      </c>
      <c r="E34" s="56" t="s">
        <v>1947</v>
      </c>
      <c r="F34" s="123">
        <v>583646.19999999995</v>
      </c>
      <c r="G34" s="123">
        <v>145918.79999999999</v>
      </c>
      <c r="H34" s="123">
        <v>77376.3</v>
      </c>
      <c r="J34" s="56">
        <v>337528.73</v>
      </c>
      <c r="K34" s="56">
        <v>447536.61</v>
      </c>
      <c r="S34" s="56">
        <v>669957.9</v>
      </c>
      <c r="T34" s="100">
        <v>213250.71</v>
      </c>
      <c r="W34" s="100">
        <v>156862</v>
      </c>
      <c r="Y34" s="124">
        <v>269592</v>
      </c>
      <c r="AB34" s="124">
        <v>138453.60999999999</v>
      </c>
      <c r="AC34" s="124">
        <v>38275.629999999997</v>
      </c>
      <c r="AE34" s="100">
        <f t="shared" si="1"/>
        <v>806941.3</v>
      </c>
      <c r="AF34" s="108">
        <f t="shared" si="2"/>
        <v>0</v>
      </c>
      <c r="AG34" s="26">
        <f t="shared" si="3"/>
        <v>806941.3</v>
      </c>
      <c r="AH34" s="27">
        <f t="shared" si="4"/>
        <v>370112.70999999996</v>
      </c>
      <c r="AI34" s="19">
        <f t="shared" si="5"/>
        <v>446321.24</v>
      </c>
      <c r="AJ34" s="32">
        <f t="shared" si="6"/>
        <v>-76208.530000000028</v>
      </c>
    </row>
    <row r="35" spans="1:36" x14ac:dyDescent="0.2">
      <c r="A35" s="1" t="s">
        <v>428</v>
      </c>
      <c r="B35" s="1" t="s">
        <v>429</v>
      </c>
      <c r="C35" s="90">
        <v>5805</v>
      </c>
      <c r="D35" s="90" t="s">
        <v>1050</v>
      </c>
      <c r="E35" s="56" t="s">
        <v>1948</v>
      </c>
      <c r="F35" s="123">
        <v>910892.25</v>
      </c>
      <c r="G35" s="123">
        <v>164474.37</v>
      </c>
      <c r="H35" s="123">
        <v>10637.92</v>
      </c>
      <c r="J35" s="56">
        <v>667733.34</v>
      </c>
      <c r="K35" s="56">
        <v>239020.33</v>
      </c>
      <c r="O35" s="272">
        <v>0</v>
      </c>
      <c r="S35" s="56">
        <v>2501284.2200000002</v>
      </c>
      <c r="T35" s="100">
        <v>143767.28</v>
      </c>
      <c r="W35" s="100">
        <v>123475.5</v>
      </c>
      <c r="Y35" s="124">
        <v>168682.5</v>
      </c>
      <c r="AB35" s="124">
        <v>54142.66</v>
      </c>
      <c r="AC35" s="124">
        <v>42374.65</v>
      </c>
      <c r="AE35" s="100">
        <f t="shared" si="1"/>
        <v>1086004.54</v>
      </c>
      <c r="AF35" s="108">
        <f t="shared" si="2"/>
        <v>0</v>
      </c>
      <c r="AG35" s="26">
        <f t="shared" si="3"/>
        <v>1086004.54</v>
      </c>
      <c r="AH35" s="27">
        <f t="shared" si="4"/>
        <v>267242.78000000003</v>
      </c>
      <c r="AI35" s="19">
        <f t="shared" si="5"/>
        <v>265199.81</v>
      </c>
      <c r="AJ35" s="32">
        <f t="shared" si="6"/>
        <v>2042.9700000000303</v>
      </c>
    </row>
    <row r="36" spans="1:36" x14ac:dyDescent="0.2">
      <c r="A36" s="1" t="s">
        <v>428</v>
      </c>
      <c r="B36" s="1" t="s">
        <v>429</v>
      </c>
      <c r="C36" s="90">
        <v>3290</v>
      </c>
      <c r="D36" s="90" t="s">
        <v>1051</v>
      </c>
      <c r="E36" s="56" t="s">
        <v>1949</v>
      </c>
      <c r="F36" s="123">
        <v>113144.04</v>
      </c>
      <c r="G36" s="123">
        <v>63862.1</v>
      </c>
      <c r="H36" s="123">
        <v>277</v>
      </c>
      <c r="J36" s="56">
        <v>458732.2</v>
      </c>
      <c r="K36" s="56">
        <v>1231053.72</v>
      </c>
      <c r="S36" s="56">
        <v>1692932.58</v>
      </c>
      <c r="T36" s="100">
        <v>133787.38</v>
      </c>
      <c r="U36" s="100">
        <v>95000</v>
      </c>
      <c r="V36" s="100">
        <v>765.28</v>
      </c>
      <c r="W36" s="100">
        <v>281629</v>
      </c>
      <c r="Y36" s="124">
        <v>388509</v>
      </c>
      <c r="AB36" s="124">
        <v>61015.07</v>
      </c>
      <c r="AC36" s="124">
        <v>29590.23</v>
      </c>
      <c r="AE36" s="100">
        <f t="shared" si="1"/>
        <v>177283.13999999998</v>
      </c>
      <c r="AF36" s="108">
        <f t="shared" si="2"/>
        <v>0</v>
      </c>
      <c r="AG36" s="26">
        <f t="shared" si="3"/>
        <v>177283.13999999998</v>
      </c>
      <c r="AH36" s="27">
        <f t="shared" si="4"/>
        <v>511181.66000000003</v>
      </c>
      <c r="AI36" s="19">
        <f t="shared" si="5"/>
        <v>479114.3</v>
      </c>
      <c r="AJ36" s="32">
        <f t="shared" si="6"/>
        <v>32067.360000000044</v>
      </c>
    </row>
    <row r="37" spans="1:36" x14ac:dyDescent="0.2">
      <c r="A37" s="1" t="s">
        <v>428</v>
      </c>
      <c r="B37" s="1" t="s">
        <v>429</v>
      </c>
      <c r="C37" s="90">
        <v>5014</v>
      </c>
      <c r="D37" s="90" t="s">
        <v>1052</v>
      </c>
      <c r="E37" s="56" t="s">
        <v>1950</v>
      </c>
      <c r="F37" s="123">
        <v>54350.85</v>
      </c>
      <c r="G37" s="123">
        <v>165483.87</v>
      </c>
      <c r="H37" s="123">
        <v>0</v>
      </c>
      <c r="J37" s="56">
        <v>1293580.6299999999</v>
      </c>
      <c r="K37" s="56">
        <v>163568.01999999999</v>
      </c>
      <c r="T37" s="100">
        <v>88988.29</v>
      </c>
      <c r="W37" s="100">
        <v>325051</v>
      </c>
      <c r="Y37" s="124">
        <v>376063</v>
      </c>
      <c r="AB37" s="124">
        <v>82397.929999999993</v>
      </c>
      <c r="AC37" s="124">
        <v>67857.56</v>
      </c>
      <c r="AE37" s="100">
        <f t="shared" si="1"/>
        <v>219834.72</v>
      </c>
      <c r="AF37" s="108">
        <f t="shared" si="2"/>
        <v>0</v>
      </c>
      <c r="AG37" s="26">
        <f t="shared" si="3"/>
        <v>219834.72</v>
      </c>
      <c r="AH37" s="27">
        <f t="shared" si="4"/>
        <v>414039.29</v>
      </c>
      <c r="AI37" s="19">
        <f t="shared" si="5"/>
        <v>526318.49</v>
      </c>
      <c r="AJ37" s="32">
        <f t="shared" si="6"/>
        <v>-112279.20000000001</v>
      </c>
    </row>
    <row r="38" spans="1:36" x14ac:dyDescent="0.2">
      <c r="A38" s="1" t="s">
        <v>428</v>
      </c>
      <c r="B38" s="1" t="s">
        <v>429</v>
      </c>
      <c r="C38" s="90">
        <v>4611</v>
      </c>
      <c r="D38" s="90" t="s">
        <v>1053</v>
      </c>
      <c r="E38" s="56" t="s">
        <v>1951</v>
      </c>
      <c r="F38" s="123">
        <v>353429.31</v>
      </c>
      <c r="G38" s="123">
        <v>198999.8</v>
      </c>
      <c r="H38" s="123">
        <v>762</v>
      </c>
      <c r="J38" s="56">
        <v>1232507.24</v>
      </c>
      <c r="K38" s="56">
        <v>471572.75</v>
      </c>
      <c r="T38" s="100">
        <v>134043.68</v>
      </c>
      <c r="W38" s="100">
        <v>378614</v>
      </c>
      <c r="Y38" s="124">
        <v>487418</v>
      </c>
      <c r="AB38" s="124">
        <v>85934.97</v>
      </c>
      <c r="AC38" s="124">
        <v>34671.08</v>
      </c>
      <c r="AE38" s="100">
        <f t="shared" si="1"/>
        <v>553191.11</v>
      </c>
      <c r="AF38" s="108">
        <f t="shared" si="2"/>
        <v>0</v>
      </c>
      <c r="AG38" s="26">
        <f t="shared" si="3"/>
        <v>553191.11</v>
      </c>
      <c r="AH38" s="27">
        <f t="shared" si="4"/>
        <v>512657.68</v>
      </c>
      <c r="AI38" s="19">
        <f t="shared" si="5"/>
        <v>608024.04999999993</v>
      </c>
      <c r="AJ38" s="32">
        <f t="shared" si="6"/>
        <v>-95366.369999999937</v>
      </c>
    </row>
    <row r="39" spans="1:36" x14ac:dyDescent="0.2">
      <c r="A39" s="1" t="s">
        <v>432</v>
      </c>
      <c r="B39" s="1" t="s">
        <v>433</v>
      </c>
      <c r="C39" s="90">
        <v>2051</v>
      </c>
      <c r="D39" s="90" t="s">
        <v>1054</v>
      </c>
      <c r="E39" s="56" t="s">
        <v>1952</v>
      </c>
      <c r="F39" s="123">
        <v>708811.93</v>
      </c>
      <c r="G39" s="123">
        <v>0</v>
      </c>
      <c r="H39" s="123">
        <v>78004.850000000006</v>
      </c>
      <c r="J39" s="56">
        <v>565815.06000000006</v>
      </c>
      <c r="K39" s="56">
        <v>87313.97</v>
      </c>
      <c r="L39" s="272">
        <v>15566.4</v>
      </c>
      <c r="M39" s="272">
        <v>12600</v>
      </c>
      <c r="O39" s="272">
        <v>524393.31999999995</v>
      </c>
      <c r="P39" s="56">
        <v>58762.63</v>
      </c>
      <c r="R39" s="56">
        <v>-1012705.09</v>
      </c>
      <c r="S39" s="56">
        <v>1814650.86</v>
      </c>
      <c r="T39" s="100">
        <v>296449.53999999998</v>
      </c>
      <c r="U39" s="100">
        <v>1234.5</v>
      </c>
      <c r="V39" s="100">
        <v>1490.29</v>
      </c>
      <c r="W39" s="100">
        <v>384398</v>
      </c>
      <c r="Y39" s="124">
        <v>459908</v>
      </c>
      <c r="AB39" s="124">
        <v>152138.6</v>
      </c>
      <c r="AC39" s="124">
        <v>35655.040000000001</v>
      </c>
      <c r="AE39" s="100">
        <f t="shared" si="1"/>
        <v>786816.78</v>
      </c>
      <c r="AF39" s="108">
        <f t="shared" si="2"/>
        <v>552559.72</v>
      </c>
      <c r="AG39" s="26">
        <f t="shared" si="3"/>
        <v>234257.06000000006</v>
      </c>
      <c r="AH39" s="27">
        <f t="shared" si="4"/>
        <v>683572.33</v>
      </c>
      <c r="AI39" s="19">
        <f t="shared" si="5"/>
        <v>647701.64</v>
      </c>
      <c r="AJ39" s="32">
        <f t="shared" si="6"/>
        <v>35870.689999999944</v>
      </c>
    </row>
    <row r="40" spans="1:36" x14ac:dyDescent="0.2">
      <c r="A40" s="1" t="s">
        <v>432</v>
      </c>
      <c r="B40" s="1" t="s">
        <v>433</v>
      </c>
      <c r="C40" s="90">
        <v>1787</v>
      </c>
      <c r="D40" s="90" t="s">
        <v>1055</v>
      </c>
      <c r="E40" s="56" t="s">
        <v>1953</v>
      </c>
      <c r="F40" s="123">
        <v>317023.53000000003</v>
      </c>
      <c r="G40" s="123">
        <v>0</v>
      </c>
      <c r="H40" s="123">
        <v>71521</v>
      </c>
      <c r="J40" s="56">
        <v>1611275.69</v>
      </c>
      <c r="K40" s="56">
        <v>280097.46000000002</v>
      </c>
      <c r="L40" s="272">
        <v>6483.43</v>
      </c>
      <c r="M40" s="272">
        <v>11050</v>
      </c>
      <c r="O40" s="272">
        <v>190293</v>
      </c>
      <c r="R40" s="56">
        <v>-41500</v>
      </c>
      <c r="S40" s="56">
        <v>1633793.05</v>
      </c>
      <c r="T40" s="100">
        <v>487904.65</v>
      </c>
      <c r="W40" s="100">
        <v>562329</v>
      </c>
      <c r="X40" s="100">
        <v>38000</v>
      </c>
      <c r="Y40" s="124">
        <v>683261</v>
      </c>
      <c r="AB40" s="124">
        <v>213136.45</v>
      </c>
      <c r="AC40" s="124">
        <v>79259.899999999994</v>
      </c>
      <c r="AE40" s="100">
        <f t="shared" si="1"/>
        <v>388544.53</v>
      </c>
      <c r="AF40" s="108">
        <f t="shared" si="2"/>
        <v>207826.43</v>
      </c>
      <c r="AG40" s="26">
        <f t="shared" si="3"/>
        <v>180718.10000000003</v>
      </c>
      <c r="AH40" s="27">
        <f t="shared" si="4"/>
        <v>1088233.6499999999</v>
      </c>
      <c r="AI40" s="19">
        <f t="shared" si="5"/>
        <v>975657.35</v>
      </c>
      <c r="AJ40" s="32">
        <f t="shared" si="6"/>
        <v>112576.29999999993</v>
      </c>
    </row>
    <row r="41" spans="1:36" x14ac:dyDescent="0.2">
      <c r="A41" s="1" t="s">
        <v>432</v>
      </c>
      <c r="B41" s="1" t="s">
        <v>433</v>
      </c>
      <c r="C41" s="90">
        <v>2904</v>
      </c>
      <c r="D41" s="90" t="s">
        <v>1056</v>
      </c>
      <c r="E41" s="56" t="s">
        <v>1954</v>
      </c>
      <c r="F41" s="123">
        <v>789580.61</v>
      </c>
      <c r="G41" s="123">
        <v>0</v>
      </c>
      <c r="H41" s="123">
        <v>44100</v>
      </c>
      <c r="J41" s="56">
        <v>1161354.31</v>
      </c>
      <c r="K41" s="56">
        <v>457032.05</v>
      </c>
      <c r="L41" s="272">
        <v>7871.6</v>
      </c>
      <c r="M41" s="272">
        <v>9100</v>
      </c>
      <c r="O41" s="272">
        <v>64.48</v>
      </c>
      <c r="R41" s="56">
        <v>-166</v>
      </c>
      <c r="S41" s="56">
        <v>174893.33</v>
      </c>
      <c r="T41" s="100">
        <v>417564.52</v>
      </c>
      <c r="W41" s="100">
        <v>466704</v>
      </c>
      <c r="X41" s="100">
        <v>3000</v>
      </c>
      <c r="Y41" s="124">
        <v>537224</v>
      </c>
      <c r="AB41" s="124">
        <v>209748.15</v>
      </c>
      <c r="AC41" s="124">
        <v>94316.43</v>
      </c>
      <c r="AE41" s="100">
        <f t="shared" si="1"/>
        <v>833680.61</v>
      </c>
      <c r="AF41" s="108">
        <f t="shared" si="2"/>
        <v>17036.079999999998</v>
      </c>
      <c r="AG41" s="26">
        <f t="shared" si="3"/>
        <v>816644.53</v>
      </c>
      <c r="AH41" s="27">
        <f t="shared" si="4"/>
        <v>887268.52</v>
      </c>
      <c r="AI41" s="19">
        <f t="shared" si="5"/>
        <v>841288.58000000007</v>
      </c>
      <c r="AJ41" s="32">
        <f t="shared" si="6"/>
        <v>45979.939999999944</v>
      </c>
    </row>
    <row r="42" spans="1:36" x14ac:dyDescent="0.2">
      <c r="A42" s="1" t="s">
        <v>432</v>
      </c>
      <c r="B42" s="1" t="s">
        <v>433</v>
      </c>
      <c r="C42" s="90">
        <v>3978</v>
      </c>
      <c r="D42" s="90" t="s">
        <v>1057</v>
      </c>
      <c r="E42" s="56" t="s">
        <v>1955</v>
      </c>
      <c r="F42" s="123">
        <v>1443739.56</v>
      </c>
      <c r="G42" s="123">
        <v>0</v>
      </c>
      <c r="H42" s="123">
        <v>68242.5</v>
      </c>
      <c r="J42" s="56">
        <v>1472563.68</v>
      </c>
      <c r="K42" s="56">
        <v>322601.24</v>
      </c>
      <c r="L42" s="272">
        <v>47085.82</v>
      </c>
      <c r="M42" s="272">
        <v>8450</v>
      </c>
      <c r="O42" s="272">
        <v>1176835</v>
      </c>
      <c r="P42" s="56">
        <v>51948.21</v>
      </c>
      <c r="R42" s="56">
        <v>-129105</v>
      </c>
      <c r="S42" s="56">
        <v>1781475.04</v>
      </c>
      <c r="T42" s="100">
        <v>605223.07999999996</v>
      </c>
      <c r="W42" s="100">
        <v>676267.5</v>
      </c>
      <c r="X42" s="100">
        <v>6000</v>
      </c>
      <c r="Y42" s="124">
        <v>780037.5</v>
      </c>
      <c r="AB42" s="124">
        <v>288694.65999999997</v>
      </c>
      <c r="AC42" s="124">
        <v>105594.42</v>
      </c>
      <c r="AE42" s="100">
        <f t="shared" si="1"/>
        <v>1511982.06</v>
      </c>
      <c r="AF42" s="108">
        <f t="shared" si="2"/>
        <v>1232370.82</v>
      </c>
      <c r="AG42" s="26">
        <f t="shared" si="3"/>
        <v>279611.24</v>
      </c>
      <c r="AH42" s="27">
        <f t="shared" si="4"/>
        <v>1287490.58</v>
      </c>
      <c r="AI42" s="19">
        <f t="shared" si="5"/>
        <v>1174326.5799999998</v>
      </c>
      <c r="AJ42" s="32">
        <f t="shared" si="6"/>
        <v>113164.00000000023</v>
      </c>
    </row>
    <row r="43" spans="1:36" x14ac:dyDescent="0.2">
      <c r="A43" s="1" t="s">
        <v>432</v>
      </c>
      <c r="B43" s="1" t="s">
        <v>433</v>
      </c>
      <c r="C43" s="90">
        <v>3763</v>
      </c>
      <c r="D43" s="90" t="s">
        <v>1058</v>
      </c>
      <c r="E43" s="56" t="s">
        <v>1956</v>
      </c>
      <c r="F43" s="123">
        <v>784440.48</v>
      </c>
      <c r="G43" s="123">
        <v>0</v>
      </c>
      <c r="H43" s="123">
        <v>58216.55</v>
      </c>
      <c r="J43" s="56">
        <v>441004.65</v>
      </c>
      <c r="K43" s="56">
        <v>207045.39</v>
      </c>
      <c r="L43" s="272">
        <v>11151</v>
      </c>
      <c r="M43" s="272">
        <v>9100</v>
      </c>
      <c r="O43" s="272">
        <v>13</v>
      </c>
      <c r="R43" s="56">
        <v>-455580.38</v>
      </c>
      <c r="S43" s="56">
        <v>1769380.27</v>
      </c>
      <c r="T43" s="100">
        <v>687137.56</v>
      </c>
      <c r="W43" s="100">
        <v>684689</v>
      </c>
      <c r="X43" s="100">
        <v>9000</v>
      </c>
      <c r="Y43" s="124">
        <v>799859</v>
      </c>
      <c r="AB43" s="124">
        <v>358727.78</v>
      </c>
      <c r="AC43" s="124">
        <v>59907.6</v>
      </c>
      <c r="AE43" s="100">
        <f t="shared" si="1"/>
        <v>842657.03</v>
      </c>
      <c r="AF43" s="108">
        <f t="shared" si="2"/>
        <v>20264</v>
      </c>
      <c r="AG43" s="26">
        <f t="shared" si="3"/>
        <v>822393.03</v>
      </c>
      <c r="AH43" s="27">
        <f t="shared" si="4"/>
        <v>1380826.56</v>
      </c>
      <c r="AI43" s="19">
        <f t="shared" si="5"/>
        <v>1218494.3800000001</v>
      </c>
      <c r="AJ43" s="32">
        <f t="shared" si="6"/>
        <v>162332.17999999993</v>
      </c>
    </row>
    <row r="44" spans="1:36" x14ac:dyDescent="0.2">
      <c r="A44" s="1" t="s">
        <v>432</v>
      </c>
      <c r="B44" s="1" t="s">
        <v>433</v>
      </c>
      <c r="C44" s="90">
        <v>973</v>
      </c>
      <c r="D44" s="90" t="s">
        <v>1059</v>
      </c>
      <c r="E44" s="56" t="s">
        <v>1957</v>
      </c>
      <c r="F44" s="123">
        <v>146813.62</v>
      </c>
      <c r="G44" s="123">
        <v>0</v>
      </c>
      <c r="H44" s="123">
        <v>29900</v>
      </c>
      <c r="J44" s="56">
        <v>1080913.8700000001</v>
      </c>
      <c r="K44" s="56">
        <v>181010.95</v>
      </c>
      <c r="L44" s="272">
        <v>8378.7999999999993</v>
      </c>
      <c r="M44" s="272">
        <v>10500</v>
      </c>
      <c r="S44" s="56">
        <v>2854151.72</v>
      </c>
      <c r="T44" s="100">
        <v>188374.49</v>
      </c>
      <c r="W44" s="100">
        <v>408388</v>
      </c>
      <c r="X44" s="100">
        <v>5100</v>
      </c>
      <c r="Y44" s="124">
        <v>501988</v>
      </c>
      <c r="AB44" s="124">
        <v>91777.98</v>
      </c>
      <c r="AC44" s="124">
        <v>79719.09</v>
      </c>
      <c r="AE44" s="100">
        <f t="shared" si="1"/>
        <v>176713.62</v>
      </c>
      <c r="AF44" s="108">
        <f t="shared" si="2"/>
        <v>18878.8</v>
      </c>
      <c r="AG44" s="26">
        <f t="shared" si="3"/>
        <v>157834.82</v>
      </c>
      <c r="AH44" s="27">
        <f t="shared" si="4"/>
        <v>601862.49</v>
      </c>
      <c r="AI44" s="19">
        <f t="shared" si="5"/>
        <v>673485.07</v>
      </c>
      <c r="AJ44" s="32">
        <f t="shared" si="6"/>
        <v>-71622.579999999958</v>
      </c>
    </row>
    <row r="45" spans="1:36" x14ac:dyDescent="0.2">
      <c r="A45" s="1" t="s">
        <v>432</v>
      </c>
      <c r="B45" s="1" t="s">
        <v>433</v>
      </c>
      <c r="C45" s="90">
        <v>4069</v>
      </c>
      <c r="D45" s="90" t="s">
        <v>1060</v>
      </c>
      <c r="E45" s="56" t="s">
        <v>1958</v>
      </c>
      <c r="F45" s="123">
        <v>353845.64</v>
      </c>
      <c r="G45" s="123">
        <v>0</v>
      </c>
      <c r="H45" s="123">
        <v>35300</v>
      </c>
      <c r="J45" s="56">
        <v>637870.76</v>
      </c>
      <c r="K45" s="56">
        <v>122558.49</v>
      </c>
      <c r="L45" s="272">
        <v>14865.8</v>
      </c>
      <c r="M45" s="272">
        <v>11453</v>
      </c>
      <c r="S45" s="56">
        <v>1653756.5</v>
      </c>
      <c r="T45" s="100">
        <v>669790.71999999997</v>
      </c>
      <c r="W45" s="100">
        <v>141636</v>
      </c>
      <c r="Y45" s="124">
        <v>319056</v>
      </c>
      <c r="AB45" s="124">
        <v>204158.96</v>
      </c>
      <c r="AC45" s="124">
        <v>61005.81</v>
      </c>
      <c r="AE45" s="100">
        <f t="shared" si="1"/>
        <v>389145.64</v>
      </c>
      <c r="AF45" s="108">
        <f t="shared" si="2"/>
        <v>26318.799999999999</v>
      </c>
      <c r="AG45" s="26">
        <f t="shared" si="3"/>
        <v>362826.84</v>
      </c>
      <c r="AH45" s="27">
        <f t="shared" si="4"/>
        <v>811426.72</v>
      </c>
      <c r="AI45" s="19">
        <f t="shared" si="5"/>
        <v>584220.77</v>
      </c>
      <c r="AJ45" s="32">
        <f t="shared" si="6"/>
        <v>227205.94999999995</v>
      </c>
    </row>
    <row r="46" spans="1:36" x14ac:dyDescent="0.2">
      <c r="A46" s="1" t="s">
        <v>432</v>
      </c>
      <c r="B46" s="1" t="s">
        <v>433</v>
      </c>
      <c r="C46" s="90">
        <v>5012</v>
      </c>
      <c r="D46" s="90" t="s">
        <v>1061</v>
      </c>
      <c r="E46" s="56" t="s">
        <v>1959</v>
      </c>
      <c r="F46" s="123">
        <v>253844.68</v>
      </c>
      <c r="G46" s="123">
        <v>156628.37</v>
      </c>
      <c r="H46" s="123">
        <v>53069.71</v>
      </c>
      <c r="J46" s="56">
        <v>820685.61</v>
      </c>
      <c r="K46" s="56">
        <v>244864.13</v>
      </c>
      <c r="L46" s="272">
        <v>0</v>
      </c>
      <c r="M46" s="272">
        <v>11340</v>
      </c>
      <c r="O46" s="272">
        <v>207.97</v>
      </c>
      <c r="S46" s="56">
        <v>1474437.8</v>
      </c>
      <c r="T46" s="100">
        <v>273658.44</v>
      </c>
      <c r="W46" s="100">
        <v>314994</v>
      </c>
      <c r="X46" s="100">
        <v>19500</v>
      </c>
      <c r="Y46" s="124">
        <v>452484</v>
      </c>
      <c r="AB46" s="124">
        <v>199447.45</v>
      </c>
      <c r="AC46" s="124">
        <v>65330.12</v>
      </c>
      <c r="AE46" s="100">
        <f t="shared" si="1"/>
        <v>463542.76</v>
      </c>
      <c r="AF46" s="108">
        <f t="shared" si="2"/>
        <v>11547.97</v>
      </c>
      <c r="AG46" s="26">
        <f t="shared" si="3"/>
        <v>451994.79000000004</v>
      </c>
      <c r="AH46" s="27">
        <f t="shared" si="4"/>
        <v>608152.43999999994</v>
      </c>
      <c r="AI46" s="19">
        <f t="shared" si="5"/>
        <v>717261.57</v>
      </c>
      <c r="AJ46" s="32">
        <f t="shared" si="6"/>
        <v>-109109.13</v>
      </c>
    </row>
    <row r="47" spans="1:36" x14ac:dyDescent="0.2">
      <c r="A47" s="1" t="s">
        <v>432</v>
      </c>
      <c r="B47" s="1" t="s">
        <v>433</v>
      </c>
      <c r="C47" s="90">
        <v>5988</v>
      </c>
      <c r="D47" s="90" t="s">
        <v>1062</v>
      </c>
      <c r="E47" s="56" t="s">
        <v>1960</v>
      </c>
      <c r="F47" s="123">
        <v>312417.99</v>
      </c>
      <c r="G47" s="123">
        <v>38809.050000000003</v>
      </c>
      <c r="H47" s="123">
        <v>36775</v>
      </c>
      <c r="J47" s="56">
        <v>1308947.01</v>
      </c>
      <c r="K47" s="56">
        <v>247954.04</v>
      </c>
      <c r="L47" s="272">
        <v>28895.49</v>
      </c>
      <c r="M47" s="272">
        <v>14125</v>
      </c>
      <c r="O47" s="272">
        <v>652</v>
      </c>
      <c r="S47" s="56">
        <v>2017007.85</v>
      </c>
      <c r="T47" s="100">
        <v>849869.91</v>
      </c>
      <c r="V47" s="100">
        <v>1156.6500000000001</v>
      </c>
      <c r="W47" s="100">
        <v>268044</v>
      </c>
      <c r="X47" s="100">
        <v>5000</v>
      </c>
      <c r="Y47" s="124">
        <v>480934</v>
      </c>
      <c r="AB47" s="124">
        <v>515265.46</v>
      </c>
      <c r="AC47" s="124">
        <v>76072.070000000007</v>
      </c>
      <c r="AE47" s="100">
        <f t="shared" si="1"/>
        <v>388002.04</v>
      </c>
      <c r="AF47" s="108">
        <f t="shared" si="2"/>
        <v>43672.490000000005</v>
      </c>
      <c r="AG47" s="26">
        <f t="shared" si="3"/>
        <v>344329.55</v>
      </c>
      <c r="AH47" s="27">
        <f t="shared" si="4"/>
        <v>1124070.56</v>
      </c>
      <c r="AI47" s="19">
        <f t="shared" si="5"/>
        <v>1072271.53</v>
      </c>
      <c r="AJ47" s="32">
        <f t="shared" si="6"/>
        <v>51799.030000000028</v>
      </c>
    </row>
    <row r="48" spans="1:36" x14ac:dyDescent="0.2">
      <c r="A48" s="1" t="s">
        <v>432</v>
      </c>
      <c r="B48" s="1" t="s">
        <v>433</v>
      </c>
      <c r="C48" s="90">
        <v>2518</v>
      </c>
      <c r="D48" s="90" t="s">
        <v>1063</v>
      </c>
      <c r="E48" s="56" t="s">
        <v>1961</v>
      </c>
      <c r="F48" s="123">
        <v>167241.04999999999</v>
      </c>
      <c r="G48" s="123">
        <v>158.6</v>
      </c>
      <c r="H48" s="123">
        <v>14533</v>
      </c>
      <c r="J48" s="56">
        <v>1338270.3700000001</v>
      </c>
      <c r="K48" s="56">
        <v>184876.01</v>
      </c>
      <c r="L48" s="272">
        <v>1360.44</v>
      </c>
      <c r="M48" s="272">
        <v>8450</v>
      </c>
      <c r="S48" s="56">
        <v>216270.07999999999</v>
      </c>
      <c r="T48" s="100">
        <v>360713.37</v>
      </c>
      <c r="V48" s="100">
        <v>532.72</v>
      </c>
      <c r="W48" s="100">
        <v>405748</v>
      </c>
      <c r="X48" s="100">
        <v>30000</v>
      </c>
      <c r="Y48" s="124">
        <v>524308</v>
      </c>
      <c r="AB48" s="124">
        <v>144587.59</v>
      </c>
      <c r="AC48" s="124">
        <v>65099.22</v>
      </c>
      <c r="AE48" s="100">
        <f t="shared" si="1"/>
        <v>181932.65</v>
      </c>
      <c r="AF48" s="108">
        <f t="shared" si="2"/>
        <v>9810.44</v>
      </c>
      <c r="AG48" s="26">
        <f t="shared" si="3"/>
        <v>172122.21</v>
      </c>
      <c r="AH48" s="27">
        <f t="shared" si="4"/>
        <v>796994.09</v>
      </c>
      <c r="AI48" s="19">
        <f t="shared" si="5"/>
        <v>733994.80999999994</v>
      </c>
      <c r="AJ48" s="32">
        <f t="shared" si="6"/>
        <v>62999.280000000028</v>
      </c>
    </row>
    <row r="49" spans="1:36" x14ac:dyDescent="0.2">
      <c r="A49" s="1" t="s">
        <v>432</v>
      </c>
      <c r="B49" s="1" t="s">
        <v>433</v>
      </c>
      <c r="C49" s="90">
        <v>5747</v>
      </c>
      <c r="D49" s="90" t="s">
        <v>1064</v>
      </c>
      <c r="E49" s="56" t="s">
        <v>1962</v>
      </c>
      <c r="F49" s="123">
        <v>655808.64</v>
      </c>
      <c r="G49" s="123">
        <v>0</v>
      </c>
      <c r="H49" s="123">
        <v>123349</v>
      </c>
      <c r="J49" s="56">
        <v>1459116.02</v>
      </c>
      <c r="K49" s="56">
        <v>310764.36</v>
      </c>
      <c r="L49" s="272">
        <v>10429.799999999999</v>
      </c>
      <c r="M49" s="272">
        <v>9100</v>
      </c>
      <c r="P49" s="56">
        <v>286416.73</v>
      </c>
      <c r="R49" s="56">
        <v>35713.519999999997</v>
      </c>
      <c r="S49" s="56">
        <v>2076002.99</v>
      </c>
      <c r="T49" s="100">
        <v>1080533.8799999999</v>
      </c>
      <c r="W49" s="100">
        <v>566071.5</v>
      </c>
      <c r="X49" s="100">
        <v>9000</v>
      </c>
      <c r="Y49" s="124">
        <v>833911.5</v>
      </c>
      <c r="AB49" s="124">
        <v>255892.99</v>
      </c>
      <c r="AC49" s="124">
        <v>66466.820000000007</v>
      </c>
      <c r="AE49" s="100">
        <f t="shared" si="1"/>
        <v>779157.64</v>
      </c>
      <c r="AF49" s="108">
        <f t="shared" si="2"/>
        <v>19529.8</v>
      </c>
      <c r="AG49" s="26">
        <f t="shared" si="3"/>
        <v>759627.84</v>
      </c>
      <c r="AH49" s="27">
        <f t="shared" si="4"/>
        <v>1655605.38</v>
      </c>
      <c r="AI49" s="19">
        <f t="shared" si="5"/>
        <v>1156271.31</v>
      </c>
      <c r="AJ49" s="32">
        <f t="shared" si="6"/>
        <v>499334.06999999983</v>
      </c>
    </row>
    <row r="50" spans="1:36" x14ac:dyDescent="0.2">
      <c r="A50" s="1" t="s">
        <v>432</v>
      </c>
      <c r="B50" s="1" t="s">
        <v>433</v>
      </c>
      <c r="C50" s="90">
        <v>3454</v>
      </c>
      <c r="D50" s="90" t="s">
        <v>1065</v>
      </c>
      <c r="E50" s="56" t="s">
        <v>1963</v>
      </c>
      <c r="F50" s="123">
        <v>337346.47</v>
      </c>
      <c r="G50" s="123">
        <v>0</v>
      </c>
      <c r="H50" s="123">
        <v>27234.6</v>
      </c>
      <c r="J50" s="56">
        <v>1028048.64</v>
      </c>
      <c r="K50" s="56">
        <v>162529.44</v>
      </c>
      <c r="L50" s="272">
        <v>4187.3999999999996</v>
      </c>
      <c r="M50" s="272">
        <v>9750</v>
      </c>
      <c r="S50" s="56">
        <v>2700044.99</v>
      </c>
      <c r="T50" s="100">
        <v>640982.56999999995</v>
      </c>
      <c r="W50" s="100">
        <v>256368</v>
      </c>
      <c r="X50" s="100">
        <v>41000</v>
      </c>
      <c r="Y50" s="124">
        <v>444993</v>
      </c>
      <c r="AB50" s="124">
        <v>160760.49</v>
      </c>
      <c r="AC50" s="124">
        <v>97215.57</v>
      </c>
      <c r="AE50" s="100">
        <f t="shared" si="1"/>
        <v>364581.06999999995</v>
      </c>
      <c r="AF50" s="108">
        <f t="shared" si="2"/>
        <v>13937.4</v>
      </c>
      <c r="AG50" s="26">
        <f t="shared" si="3"/>
        <v>350643.66999999993</v>
      </c>
      <c r="AH50" s="27">
        <f t="shared" si="4"/>
        <v>938350.57</v>
      </c>
      <c r="AI50" s="19">
        <f t="shared" si="5"/>
        <v>702969.06</v>
      </c>
      <c r="AJ50" s="32">
        <f t="shared" si="6"/>
        <v>235381.50999999989</v>
      </c>
    </row>
    <row r="51" spans="1:36" x14ac:dyDescent="0.2">
      <c r="A51" s="1" t="s">
        <v>432</v>
      </c>
      <c r="B51" s="1" t="s">
        <v>433</v>
      </c>
      <c r="C51" s="90">
        <v>3787</v>
      </c>
      <c r="D51" s="90" t="s">
        <v>1066</v>
      </c>
      <c r="E51" s="56" t="s">
        <v>1964</v>
      </c>
      <c r="F51" s="123">
        <v>518377.6</v>
      </c>
      <c r="G51" s="123">
        <v>0</v>
      </c>
      <c r="H51" s="123">
        <v>39139</v>
      </c>
      <c r="J51" s="56">
        <v>817060.36</v>
      </c>
      <c r="K51" s="56">
        <v>138257.53</v>
      </c>
      <c r="L51" s="272">
        <v>4110.3999999999996</v>
      </c>
      <c r="M51" s="272">
        <v>8400</v>
      </c>
      <c r="O51" s="272">
        <v>37.380000000000003</v>
      </c>
      <c r="P51" s="56">
        <v>54222.35</v>
      </c>
      <c r="R51" s="56">
        <v>-483058.41</v>
      </c>
      <c r="S51" s="56">
        <v>1671717.03</v>
      </c>
      <c r="T51" s="100">
        <v>681199.18</v>
      </c>
      <c r="U51" s="100">
        <v>1016.64</v>
      </c>
      <c r="W51" s="100">
        <v>173250</v>
      </c>
      <c r="X51" s="100">
        <v>46800</v>
      </c>
      <c r="Y51" s="124">
        <v>330110</v>
      </c>
      <c r="AB51" s="124">
        <v>241262.06</v>
      </c>
      <c r="AC51" s="124">
        <v>68822.02</v>
      </c>
      <c r="AE51" s="100">
        <f t="shared" si="1"/>
        <v>557516.6</v>
      </c>
      <c r="AF51" s="108">
        <f t="shared" si="2"/>
        <v>12547.779999999999</v>
      </c>
      <c r="AG51" s="26">
        <f t="shared" si="3"/>
        <v>544968.81999999995</v>
      </c>
      <c r="AH51" s="27">
        <f t="shared" si="4"/>
        <v>902265.82000000007</v>
      </c>
      <c r="AI51" s="19">
        <f t="shared" si="5"/>
        <v>640194.08000000007</v>
      </c>
      <c r="AJ51" s="32">
        <f t="shared" si="6"/>
        <v>262071.74</v>
      </c>
    </row>
    <row r="52" spans="1:36" x14ac:dyDescent="0.2">
      <c r="A52" s="1" t="s">
        <v>432</v>
      </c>
      <c r="B52" s="1" t="s">
        <v>433</v>
      </c>
      <c r="C52" s="90">
        <v>4306</v>
      </c>
      <c r="D52" s="90" t="s">
        <v>1067</v>
      </c>
      <c r="E52" s="56" t="s">
        <v>1965</v>
      </c>
      <c r="F52" s="123">
        <v>250962.87</v>
      </c>
      <c r="G52" s="123">
        <v>0</v>
      </c>
      <c r="H52" s="123">
        <v>39461</v>
      </c>
      <c r="J52" s="56">
        <v>995524.59</v>
      </c>
      <c r="K52" s="56">
        <v>193671.38</v>
      </c>
      <c r="L52" s="272">
        <v>3478.2</v>
      </c>
      <c r="M52" s="272">
        <v>10850</v>
      </c>
      <c r="O52" s="272">
        <v>0</v>
      </c>
      <c r="S52" s="56">
        <v>579857.57999999996</v>
      </c>
      <c r="T52" s="100">
        <v>529028.12</v>
      </c>
      <c r="V52" s="100">
        <v>885.15</v>
      </c>
      <c r="W52" s="100">
        <v>175770</v>
      </c>
      <c r="X52" s="100">
        <v>25400</v>
      </c>
      <c r="Y52" s="124">
        <v>297150</v>
      </c>
      <c r="AB52" s="124">
        <v>244524.94</v>
      </c>
      <c r="AC52" s="124">
        <v>65496.15</v>
      </c>
      <c r="AE52" s="100">
        <f t="shared" si="1"/>
        <v>290423.87</v>
      </c>
      <c r="AF52" s="108">
        <f t="shared" si="2"/>
        <v>14328.2</v>
      </c>
      <c r="AG52" s="26">
        <f t="shared" si="3"/>
        <v>276095.67</v>
      </c>
      <c r="AH52" s="27">
        <f t="shared" si="4"/>
        <v>731083.27</v>
      </c>
      <c r="AI52" s="19">
        <f t="shared" si="5"/>
        <v>607171.09</v>
      </c>
      <c r="AJ52" s="32">
        <f t="shared" si="6"/>
        <v>123912.18000000005</v>
      </c>
    </row>
    <row r="53" spans="1:36" x14ac:dyDescent="0.2">
      <c r="A53" s="1" t="s">
        <v>432</v>
      </c>
      <c r="B53" s="1" t="s">
        <v>433</v>
      </c>
      <c r="C53" s="90">
        <v>2587</v>
      </c>
      <c r="D53" s="90" t="s">
        <v>1068</v>
      </c>
      <c r="E53" s="56" t="s">
        <v>1966</v>
      </c>
      <c r="F53" s="123">
        <v>286018.33</v>
      </c>
      <c r="G53" s="123">
        <v>0</v>
      </c>
      <c r="H53" s="123">
        <v>60562.49</v>
      </c>
      <c r="J53" s="56">
        <v>1367046.82</v>
      </c>
      <c r="K53" s="56">
        <v>246977.56</v>
      </c>
      <c r="L53" s="272">
        <v>4761.97</v>
      </c>
      <c r="M53" s="272">
        <v>7280</v>
      </c>
      <c r="O53" s="272">
        <v>179.22</v>
      </c>
      <c r="R53" s="56">
        <v>-58850</v>
      </c>
      <c r="S53" s="56">
        <v>446722.69</v>
      </c>
      <c r="T53" s="100">
        <v>475886.71</v>
      </c>
      <c r="V53" s="100">
        <v>703.31</v>
      </c>
      <c r="W53" s="100">
        <v>443068.5</v>
      </c>
      <c r="Y53" s="124">
        <v>526558.5</v>
      </c>
      <c r="AB53" s="124">
        <v>146789.44</v>
      </c>
      <c r="AC53" s="124">
        <v>95008.17</v>
      </c>
      <c r="AE53" s="100">
        <f t="shared" si="1"/>
        <v>346580.82</v>
      </c>
      <c r="AF53" s="108">
        <f t="shared" si="2"/>
        <v>12221.19</v>
      </c>
      <c r="AG53" s="26">
        <f t="shared" si="3"/>
        <v>334359.63</v>
      </c>
      <c r="AH53" s="27">
        <f t="shared" si="4"/>
        <v>919658.52</v>
      </c>
      <c r="AI53" s="19">
        <f t="shared" si="5"/>
        <v>768356.11</v>
      </c>
      <c r="AJ53" s="32">
        <f t="shared" si="6"/>
        <v>151302.41000000003</v>
      </c>
    </row>
    <row r="54" spans="1:36" x14ac:dyDescent="0.2">
      <c r="A54" s="1" t="s">
        <v>436</v>
      </c>
      <c r="B54" s="1" t="s">
        <v>437</v>
      </c>
      <c r="C54" s="90">
        <v>2455</v>
      </c>
      <c r="D54" s="90" t="s">
        <v>1069</v>
      </c>
      <c r="E54" s="56" t="s">
        <v>1969</v>
      </c>
      <c r="F54" s="123">
        <v>115320.86</v>
      </c>
      <c r="G54" s="123">
        <v>0</v>
      </c>
      <c r="H54" s="123">
        <v>62008.53</v>
      </c>
      <c r="J54" s="56">
        <v>78537.399999999994</v>
      </c>
      <c r="K54" s="56">
        <v>568564</v>
      </c>
      <c r="L54" s="272">
        <v>0</v>
      </c>
      <c r="M54" s="272">
        <v>33360.69</v>
      </c>
      <c r="O54" s="272">
        <v>37.380000000000003</v>
      </c>
      <c r="Q54" s="56">
        <v>8348.7199999999993</v>
      </c>
      <c r="R54" s="56">
        <v>787919.17</v>
      </c>
      <c r="S54" s="56">
        <v>1557377.06</v>
      </c>
      <c r="T54" s="100">
        <v>160957.97</v>
      </c>
      <c r="U54" s="100">
        <v>19546.54</v>
      </c>
      <c r="W54" s="100">
        <v>324083.5</v>
      </c>
      <c r="X54" s="100">
        <v>61792</v>
      </c>
      <c r="Y54" s="124">
        <v>408813.5</v>
      </c>
      <c r="AA54" s="124">
        <v>1040</v>
      </c>
      <c r="AB54" s="124">
        <v>85817.919999999998</v>
      </c>
      <c r="AC54" s="124">
        <v>46923.18</v>
      </c>
      <c r="AE54" s="100">
        <f t="shared" si="1"/>
        <v>177329.39</v>
      </c>
      <c r="AF54" s="108">
        <f t="shared" si="2"/>
        <v>33398.07</v>
      </c>
      <c r="AG54" s="26">
        <f t="shared" si="3"/>
        <v>143931.32</v>
      </c>
      <c r="AH54" s="27">
        <f t="shared" si="4"/>
        <v>566380.01</v>
      </c>
      <c r="AI54" s="19">
        <f t="shared" si="5"/>
        <v>542594.6</v>
      </c>
      <c r="AJ54" s="32">
        <f t="shared" si="6"/>
        <v>23785.410000000033</v>
      </c>
    </row>
    <row r="55" spans="1:36" x14ac:dyDescent="0.2">
      <c r="A55" s="1" t="s">
        <v>436</v>
      </c>
      <c r="B55" s="1" t="s">
        <v>437</v>
      </c>
      <c r="C55" s="90">
        <v>2020</v>
      </c>
      <c r="D55" s="90" t="s">
        <v>1070</v>
      </c>
      <c r="E55" s="56" t="s">
        <v>1970</v>
      </c>
      <c r="F55" s="123">
        <v>82189.09</v>
      </c>
      <c r="G55" s="123">
        <v>0</v>
      </c>
      <c r="H55" s="123">
        <v>52528.480000000003</v>
      </c>
      <c r="J55" s="56">
        <v>124643.47</v>
      </c>
      <c r="K55" s="56">
        <v>332368.62</v>
      </c>
      <c r="L55" s="272">
        <v>0</v>
      </c>
      <c r="M55" s="272">
        <v>45503.98</v>
      </c>
      <c r="O55" s="272">
        <v>47.84</v>
      </c>
      <c r="R55" s="56">
        <v>769593.1</v>
      </c>
      <c r="S55" s="56">
        <v>1296912.72</v>
      </c>
      <c r="T55" s="100">
        <v>157703.13</v>
      </c>
      <c r="W55" s="100">
        <v>359243</v>
      </c>
      <c r="Y55" s="124">
        <v>460238</v>
      </c>
      <c r="AB55" s="124">
        <v>139889.66</v>
      </c>
      <c r="AC55" s="124">
        <v>34413.21</v>
      </c>
      <c r="AE55" s="100">
        <f t="shared" si="1"/>
        <v>134717.57</v>
      </c>
      <c r="AF55" s="108">
        <f t="shared" si="2"/>
        <v>45551.82</v>
      </c>
      <c r="AG55" s="26">
        <f t="shared" si="3"/>
        <v>89165.75</v>
      </c>
      <c r="AH55" s="27">
        <f t="shared" si="4"/>
        <v>516946.13</v>
      </c>
      <c r="AI55" s="19">
        <f t="shared" si="5"/>
        <v>634540.87</v>
      </c>
      <c r="AJ55" s="32">
        <f t="shared" si="6"/>
        <v>-117594.73999999999</v>
      </c>
    </row>
    <row r="56" spans="1:36" x14ac:dyDescent="0.2">
      <c r="A56" s="1" t="s">
        <v>436</v>
      </c>
      <c r="B56" s="1" t="s">
        <v>437</v>
      </c>
      <c r="C56" s="90">
        <v>3422</v>
      </c>
      <c r="D56" s="90" t="s">
        <v>1071</v>
      </c>
      <c r="E56" s="56" t="s">
        <v>1971</v>
      </c>
      <c r="F56" s="123">
        <v>368704.92</v>
      </c>
      <c r="G56" s="123">
        <v>25000</v>
      </c>
      <c r="H56" s="123">
        <v>51276.36</v>
      </c>
      <c r="J56" s="56">
        <v>32201.52</v>
      </c>
      <c r="K56" s="56">
        <v>272611.55</v>
      </c>
      <c r="L56" s="272">
        <v>800</v>
      </c>
      <c r="M56" s="272">
        <v>76865.179999999993</v>
      </c>
      <c r="O56" s="272">
        <v>82782.95</v>
      </c>
      <c r="R56" s="56">
        <v>34206.370000000003</v>
      </c>
      <c r="S56" s="56">
        <v>1593000.06</v>
      </c>
      <c r="T56" s="100">
        <v>227725.89</v>
      </c>
      <c r="W56" s="100">
        <v>410390.1</v>
      </c>
      <c r="Y56" s="124">
        <v>600620.1</v>
      </c>
      <c r="AB56" s="124">
        <v>156333.71</v>
      </c>
      <c r="AC56" s="124">
        <v>33421.919999999998</v>
      </c>
      <c r="AD56" s="124">
        <v>7255</v>
      </c>
      <c r="AE56" s="100">
        <f t="shared" si="1"/>
        <v>444981.27999999997</v>
      </c>
      <c r="AF56" s="108">
        <f t="shared" si="2"/>
        <v>160448.13</v>
      </c>
      <c r="AG56" s="26">
        <f t="shared" si="3"/>
        <v>284533.14999999997</v>
      </c>
      <c r="AH56" s="27">
        <f t="shared" si="4"/>
        <v>638115.99</v>
      </c>
      <c r="AI56" s="19">
        <f t="shared" si="5"/>
        <v>797630.73</v>
      </c>
      <c r="AJ56" s="32">
        <f t="shared" si="6"/>
        <v>-159514.74</v>
      </c>
    </row>
    <row r="57" spans="1:36" x14ac:dyDescent="0.2">
      <c r="A57" s="1" t="s">
        <v>436</v>
      </c>
      <c r="B57" s="1" t="s">
        <v>437</v>
      </c>
      <c r="C57" s="90">
        <v>2553</v>
      </c>
      <c r="D57" s="90" t="s">
        <v>1072</v>
      </c>
      <c r="E57" s="56" t="s">
        <v>1972</v>
      </c>
      <c r="F57" s="123">
        <v>219717.29</v>
      </c>
      <c r="G57" s="123">
        <v>0</v>
      </c>
      <c r="H57" s="123">
        <v>30074.22</v>
      </c>
      <c r="J57" s="56">
        <v>31074.9</v>
      </c>
      <c r="K57" s="56">
        <v>291703.38</v>
      </c>
      <c r="L57" s="272">
        <v>0</v>
      </c>
      <c r="M57" s="272">
        <v>33466.300000000003</v>
      </c>
      <c r="O57" s="272">
        <v>1965.38</v>
      </c>
      <c r="R57" s="56">
        <v>-1299898.83</v>
      </c>
      <c r="S57" s="56">
        <v>1261656.71</v>
      </c>
      <c r="T57" s="100">
        <v>364690.62</v>
      </c>
      <c r="W57" s="100">
        <v>373894.5</v>
      </c>
      <c r="Y57" s="124">
        <v>557512</v>
      </c>
      <c r="AA57" s="124">
        <v>2468</v>
      </c>
      <c r="AB57" s="124">
        <v>120471.63</v>
      </c>
      <c r="AC57" s="124">
        <v>30039.66</v>
      </c>
      <c r="AD57" s="124">
        <v>34520</v>
      </c>
      <c r="AE57" s="100">
        <f t="shared" si="1"/>
        <v>249791.51</v>
      </c>
      <c r="AF57" s="108">
        <f t="shared" si="2"/>
        <v>35431.68</v>
      </c>
      <c r="AG57" s="26">
        <f t="shared" si="3"/>
        <v>214359.83000000002</v>
      </c>
      <c r="AH57" s="27">
        <f t="shared" si="4"/>
        <v>738585.12</v>
      </c>
      <c r="AI57" s="19">
        <f t="shared" si="5"/>
        <v>745011.29</v>
      </c>
      <c r="AJ57" s="32">
        <f t="shared" si="6"/>
        <v>-6426.1700000000419</v>
      </c>
    </row>
    <row r="58" spans="1:36" x14ac:dyDescent="0.2">
      <c r="A58" s="1" t="s">
        <v>436</v>
      </c>
      <c r="B58" s="1" t="s">
        <v>437</v>
      </c>
      <c r="C58" s="90">
        <v>961</v>
      </c>
      <c r="D58" s="90" t="s">
        <v>1073</v>
      </c>
      <c r="E58" s="56" t="s">
        <v>1993</v>
      </c>
      <c r="F58" s="123">
        <v>53311.68</v>
      </c>
      <c r="G58" s="123">
        <v>0</v>
      </c>
      <c r="H58" s="123">
        <v>31206.05</v>
      </c>
      <c r="J58" s="56">
        <v>3</v>
      </c>
      <c r="K58" s="56">
        <v>266836.64</v>
      </c>
      <c r="L58" s="272">
        <v>0</v>
      </c>
      <c r="M58" s="272">
        <v>27817.23</v>
      </c>
      <c r="O58" s="272">
        <v>33.94</v>
      </c>
      <c r="R58" s="56">
        <v>467016.56</v>
      </c>
      <c r="S58" s="56">
        <v>2075132.5</v>
      </c>
      <c r="T58" s="100">
        <v>138024.6</v>
      </c>
      <c r="U58" s="100">
        <v>1500</v>
      </c>
      <c r="W58" s="100">
        <v>221224.5</v>
      </c>
      <c r="Y58" s="124">
        <v>288424.5</v>
      </c>
      <c r="AA58" s="124">
        <v>2880</v>
      </c>
      <c r="AB58" s="124">
        <v>88223.86</v>
      </c>
      <c r="AC58" s="124">
        <v>16087.62</v>
      </c>
      <c r="AE58" s="100">
        <f t="shared" si="1"/>
        <v>84517.73</v>
      </c>
      <c r="AF58" s="108">
        <f t="shared" si="2"/>
        <v>27851.17</v>
      </c>
      <c r="AG58" s="26">
        <f t="shared" si="3"/>
        <v>56666.559999999998</v>
      </c>
      <c r="AH58" s="27">
        <f t="shared" si="4"/>
        <v>360749.1</v>
      </c>
      <c r="AI58" s="19">
        <f t="shared" si="5"/>
        <v>395615.98</v>
      </c>
      <c r="AJ58" s="32">
        <f t="shared" si="6"/>
        <v>-34866.880000000005</v>
      </c>
    </row>
    <row r="59" spans="1:36" x14ac:dyDescent="0.2">
      <c r="A59" s="1" t="s">
        <v>436</v>
      </c>
      <c r="B59" s="1" t="s">
        <v>437</v>
      </c>
      <c r="C59" s="90">
        <v>2039</v>
      </c>
      <c r="D59" s="90" t="s">
        <v>1074</v>
      </c>
      <c r="E59" s="56" t="s">
        <v>1994</v>
      </c>
      <c r="F59" s="123">
        <v>523255.99</v>
      </c>
      <c r="G59" s="123">
        <v>8000</v>
      </c>
      <c r="H59" s="123">
        <v>33475.449999999997</v>
      </c>
      <c r="J59" s="56">
        <v>678848.5</v>
      </c>
      <c r="K59" s="56">
        <v>254755.45</v>
      </c>
      <c r="L59" s="272">
        <v>0</v>
      </c>
      <c r="M59" s="272">
        <v>42101.24</v>
      </c>
      <c r="O59" s="272">
        <v>9.35</v>
      </c>
      <c r="R59" s="56">
        <v>1324497.9199999999</v>
      </c>
      <c r="S59" s="56">
        <v>3409443.43</v>
      </c>
      <c r="T59" s="100">
        <v>170227.43</v>
      </c>
      <c r="W59" s="100">
        <v>392563.5</v>
      </c>
      <c r="Y59" s="124">
        <v>535243.5</v>
      </c>
      <c r="AB59" s="124">
        <v>112010.84</v>
      </c>
      <c r="AC59" s="124">
        <v>69255.600000000006</v>
      </c>
      <c r="AD59" s="124">
        <v>124000</v>
      </c>
      <c r="AE59" s="100">
        <f t="shared" si="1"/>
        <v>564731.43999999994</v>
      </c>
      <c r="AF59" s="108">
        <f t="shared" si="2"/>
        <v>42110.59</v>
      </c>
      <c r="AG59" s="26">
        <f t="shared" si="3"/>
        <v>522620.85</v>
      </c>
      <c r="AH59" s="27">
        <f t="shared" si="4"/>
        <v>562790.92999999993</v>
      </c>
      <c r="AI59" s="19">
        <f t="shared" si="5"/>
        <v>840509.94</v>
      </c>
      <c r="AJ59" s="32">
        <f t="shared" si="6"/>
        <v>-277719.01</v>
      </c>
    </row>
    <row r="60" spans="1:36" x14ac:dyDescent="0.2">
      <c r="A60" s="1" t="s">
        <v>440</v>
      </c>
      <c r="B60" s="1" t="s">
        <v>441</v>
      </c>
      <c r="C60" s="90">
        <v>3187</v>
      </c>
      <c r="D60" s="90" t="s">
        <v>1075</v>
      </c>
      <c r="E60" s="294" t="s">
        <v>2318</v>
      </c>
      <c r="F60" s="123">
        <v>357799.35</v>
      </c>
      <c r="G60" s="123">
        <v>0</v>
      </c>
      <c r="H60" s="123">
        <v>19321</v>
      </c>
      <c r="J60" s="56">
        <v>4</v>
      </c>
      <c r="K60" s="56">
        <v>944472.14</v>
      </c>
      <c r="R60" s="56">
        <v>217630.04</v>
      </c>
      <c r="S60" s="56">
        <v>280935.62</v>
      </c>
      <c r="T60" s="100">
        <v>352215.76</v>
      </c>
      <c r="V60" s="100">
        <v>0.28000000000000003</v>
      </c>
      <c r="W60" s="100">
        <v>353550</v>
      </c>
      <c r="X60" s="100">
        <v>200</v>
      </c>
      <c r="Y60" s="124">
        <v>505420</v>
      </c>
      <c r="AB60" s="124">
        <v>147794.18</v>
      </c>
      <c r="AC60" s="124">
        <v>12738.33</v>
      </c>
      <c r="AE60" s="100">
        <f t="shared" si="1"/>
        <v>377120.35</v>
      </c>
      <c r="AF60" s="108">
        <f t="shared" si="2"/>
        <v>0</v>
      </c>
      <c r="AG60" s="26">
        <f t="shared" si="3"/>
        <v>377120.35</v>
      </c>
      <c r="AH60" s="27">
        <f t="shared" si="4"/>
        <v>705966.04</v>
      </c>
      <c r="AI60" s="19">
        <f t="shared" si="5"/>
        <v>665952.50999999989</v>
      </c>
      <c r="AJ60" s="32">
        <f t="shared" si="6"/>
        <v>40013.530000000144</v>
      </c>
    </row>
    <row r="61" spans="1:36" x14ac:dyDescent="0.2">
      <c r="A61" s="1" t="s">
        <v>440</v>
      </c>
      <c r="B61" s="1" t="s">
        <v>441</v>
      </c>
      <c r="C61" s="90">
        <v>4931</v>
      </c>
      <c r="D61" s="90" t="s">
        <v>1076</v>
      </c>
      <c r="E61" s="56" t="s">
        <v>2319</v>
      </c>
      <c r="F61" s="123">
        <v>15569.74</v>
      </c>
      <c r="G61" s="123">
        <v>0</v>
      </c>
      <c r="H61" s="123">
        <v>9472.81</v>
      </c>
      <c r="J61" s="56">
        <v>671702.9</v>
      </c>
      <c r="K61" s="56">
        <v>229160.14</v>
      </c>
      <c r="R61" s="56">
        <v>239350.22</v>
      </c>
      <c r="S61" s="56">
        <v>179132.84</v>
      </c>
      <c r="T61" s="100">
        <v>223782.02</v>
      </c>
      <c r="U61" s="100">
        <v>2000</v>
      </c>
      <c r="W61" s="100">
        <v>449790</v>
      </c>
      <c r="Y61" s="124">
        <v>541870</v>
      </c>
      <c r="AB61" s="124">
        <v>236110</v>
      </c>
      <c r="AC61" s="124">
        <v>29864.67</v>
      </c>
      <c r="AE61" s="100">
        <f t="shared" si="1"/>
        <v>25042.55</v>
      </c>
      <c r="AF61" s="108">
        <f t="shared" si="2"/>
        <v>0</v>
      </c>
      <c r="AG61" s="26">
        <f t="shared" si="3"/>
        <v>25042.55</v>
      </c>
      <c r="AH61" s="27">
        <f t="shared" si="4"/>
        <v>675572.02</v>
      </c>
      <c r="AI61" s="19">
        <f t="shared" si="5"/>
        <v>807844.67</v>
      </c>
      <c r="AJ61" s="32">
        <f t="shared" si="6"/>
        <v>-132272.65000000002</v>
      </c>
    </row>
    <row r="62" spans="1:36" x14ac:dyDescent="0.2">
      <c r="A62" s="1" t="s">
        <v>594</v>
      </c>
      <c r="B62" s="1" t="s">
        <v>441</v>
      </c>
      <c r="C62" s="90">
        <v>2673</v>
      </c>
      <c r="D62" s="90" t="s">
        <v>1077</v>
      </c>
      <c r="E62" s="56" t="s">
        <v>1976</v>
      </c>
      <c r="F62" s="123">
        <v>300212.43</v>
      </c>
      <c r="G62" s="123">
        <v>0</v>
      </c>
      <c r="H62" s="123">
        <v>8975.02</v>
      </c>
      <c r="J62" s="56">
        <v>189921.76</v>
      </c>
      <c r="K62" s="56">
        <v>383675.3</v>
      </c>
      <c r="R62" s="56">
        <v>257624.86</v>
      </c>
      <c r="S62" s="56">
        <v>2768470.84</v>
      </c>
      <c r="T62" s="100">
        <v>322397.34000000003</v>
      </c>
      <c r="W62" s="100">
        <v>366270</v>
      </c>
      <c r="Y62" s="124">
        <v>535830</v>
      </c>
      <c r="AB62" s="124">
        <v>94634.63</v>
      </c>
      <c r="AC62" s="124">
        <v>34822.019999999997</v>
      </c>
      <c r="AE62" s="100">
        <f t="shared" si="1"/>
        <v>309187.45</v>
      </c>
      <c r="AF62" s="108">
        <f t="shared" si="2"/>
        <v>0</v>
      </c>
      <c r="AG62" s="26">
        <f t="shared" si="3"/>
        <v>309187.45</v>
      </c>
      <c r="AH62" s="27">
        <f t="shared" si="4"/>
        <v>688667.34000000008</v>
      </c>
      <c r="AI62" s="19">
        <f t="shared" si="5"/>
        <v>665286.65</v>
      </c>
      <c r="AJ62" s="32">
        <f t="shared" si="6"/>
        <v>23380.690000000061</v>
      </c>
    </row>
    <row r="63" spans="1:36" x14ac:dyDescent="0.2">
      <c r="A63" s="1" t="s">
        <v>440</v>
      </c>
      <c r="B63" s="1" t="s">
        <v>441</v>
      </c>
      <c r="C63" s="90">
        <v>3204</v>
      </c>
      <c r="D63" s="90" t="s">
        <v>1078</v>
      </c>
      <c r="E63" s="56" t="s">
        <v>2320</v>
      </c>
      <c r="F63" s="123">
        <v>169584.24</v>
      </c>
      <c r="G63" s="123">
        <v>0</v>
      </c>
      <c r="H63" s="123">
        <v>23607.11</v>
      </c>
      <c r="J63" s="56">
        <v>235839.51</v>
      </c>
      <c r="K63" s="56">
        <v>42581</v>
      </c>
      <c r="R63" s="56">
        <v>61205.22</v>
      </c>
      <c r="S63" s="56">
        <v>2027508.56</v>
      </c>
      <c r="T63" s="100">
        <v>685954.97</v>
      </c>
      <c r="W63" s="100">
        <v>357120</v>
      </c>
      <c r="Y63" s="124">
        <v>701560</v>
      </c>
      <c r="AB63" s="124">
        <v>183007</v>
      </c>
      <c r="AC63" s="124">
        <v>37190.01</v>
      </c>
      <c r="AE63" s="100">
        <f t="shared" si="1"/>
        <v>193191.34999999998</v>
      </c>
      <c r="AF63" s="108">
        <f t="shared" si="2"/>
        <v>0</v>
      </c>
      <c r="AG63" s="26">
        <f t="shared" si="3"/>
        <v>193191.34999999998</v>
      </c>
      <c r="AH63" s="27">
        <f t="shared" si="4"/>
        <v>1043074.97</v>
      </c>
      <c r="AI63" s="19">
        <f t="shared" si="5"/>
        <v>921757.01</v>
      </c>
      <c r="AJ63" s="32">
        <f t="shared" si="6"/>
        <v>121317.95999999996</v>
      </c>
    </row>
    <row r="64" spans="1:36" x14ac:dyDescent="0.2">
      <c r="A64" s="1" t="s">
        <v>440</v>
      </c>
      <c r="B64" s="1" t="s">
        <v>441</v>
      </c>
      <c r="C64" s="90">
        <v>2244</v>
      </c>
      <c r="D64" s="90" t="s">
        <v>1079</v>
      </c>
      <c r="E64" s="56" t="s">
        <v>1977</v>
      </c>
      <c r="F64" s="123">
        <v>106475.01</v>
      </c>
      <c r="G64" s="123">
        <v>0</v>
      </c>
      <c r="H64" s="123">
        <v>6408.79</v>
      </c>
      <c r="J64" s="56">
        <v>656840.21</v>
      </c>
      <c r="K64" s="56">
        <v>199794.72</v>
      </c>
      <c r="R64" s="56">
        <v>9611.32</v>
      </c>
      <c r="S64" s="56">
        <v>179132.84</v>
      </c>
      <c r="T64" s="100">
        <v>348985.96</v>
      </c>
      <c r="V64" s="100">
        <v>0.23</v>
      </c>
      <c r="W64" s="100">
        <v>153150</v>
      </c>
      <c r="Y64" s="124">
        <v>269130</v>
      </c>
      <c r="AB64" s="124">
        <v>175086.58</v>
      </c>
      <c r="AC64" s="124">
        <v>37976.730000000003</v>
      </c>
      <c r="AE64" s="100">
        <f t="shared" si="1"/>
        <v>112883.79999999999</v>
      </c>
      <c r="AF64" s="108">
        <f t="shared" si="2"/>
        <v>0</v>
      </c>
      <c r="AG64" s="26">
        <f t="shared" si="3"/>
        <v>112883.79999999999</v>
      </c>
      <c r="AH64" s="27">
        <f t="shared" si="4"/>
        <v>502136.19</v>
      </c>
      <c r="AI64" s="19">
        <f t="shared" si="5"/>
        <v>482193.30999999994</v>
      </c>
      <c r="AJ64" s="32">
        <f t="shared" si="6"/>
        <v>19942.880000000063</v>
      </c>
    </row>
    <row r="65" spans="1:36" x14ac:dyDescent="0.2">
      <c r="A65" s="1" t="s">
        <v>444</v>
      </c>
      <c r="B65" s="1" t="s">
        <v>445</v>
      </c>
      <c r="C65" s="90">
        <v>5619</v>
      </c>
      <c r="D65" s="90" t="s">
        <v>1080</v>
      </c>
      <c r="E65" s="56" t="s">
        <v>1978</v>
      </c>
      <c r="F65" s="123">
        <v>500750.71</v>
      </c>
      <c r="G65" s="123">
        <v>2820</v>
      </c>
      <c r="H65" s="123">
        <v>68577.429999999993</v>
      </c>
      <c r="J65" s="56">
        <v>1892275.99</v>
      </c>
      <c r="K65" s="56">
        <v>277719.03999999998</v>
      </c>
      <c r="L65" s="272">
        <v>0</v>
      </c>
      <c r="M65" s="272">
        <v>0</v>
      </c>
      <c r="O65" s="272">
        <v>100000</v>
      </c>
      <c r="R65" s="56">
        <v>-197721.66</v>
      </c>
      <c r="S65" s="56">
        <v>2752937.45</v>
      </c>
      <c r="T65" s="100">
        <v>399794.71</v>
      </c>
      <c r="V65" s="100">
        <v>707.91</v>
      </c>
      <c r="W65" s="100">
        <v>539628</v>
      </c>
      <c r="X65" s="100">
        <v>12780</v>
      </c>
      <c r="Y65" s="124">
        <v>607428</v>
      </c>
      <c r="AB65" s="124">
        <v>158549.88</v>
      </c>
      <c r="AC65" s="124">
        <v>97251.36</v>
      </c>
      <c r="AE65" s="100">
        <f t="shared" si="1"/>
        <v>572148.14</v>
      </c>
      <c r="AF65" s="108">
        <f t="shared" si="2"/>
        <v>100000</v>
      </c>
      <c r="AG65" s="26">
        <f t="shared" si="3"/>
        <v>472148.14</v>
      </c>
      <c r="AH65" s="27">
        <f t="shared" si="4"/>
        <v>952910.62</v>
      </c>
      <c r="AI65" s="19">
        <f t="shared" si="5"/>
        <v>863229.24</v>
      </c>
      <c r="AJ65" s="32">
        <f t="shared" si="6"/>
        <v>89681.38</v>
      </c>
    </row>
    <row r="66" spans="1:36" x14ac:dyDescent="0.2">
      <c r="A66" s="1" t="s">
        <v>444</v>
      </c>
      <c r="B66" s="1" t="s">
        <v>445</v>
      </c>
      <c r="C66" s="90">
        <v>5086</v>
      </c>
      <c r="D66" s="90" t="s">
        <v>1081</v>
      </c>
      <c r="E66" s="56" t="s">
        <v>1979</v>
      </c>
      <c r="F66" s="123">
        <v>284106.06</v>
      </c>
      <c r="G66" s="123">
        <v>0</v>
      </c>
      <c r="H66" s="123">
        <v>35271.86</v>
      </c>
      <c r="J66" s="56">
        <v>906282.18</v>
      </c>
      <c r="K66" s="56">
        <v>1968523.71</v>
      </c>
      <c r="L66" s="272">
        <v>0</v>
      </c>
      <c r="M66" s="272">
        <v>0</v>
      </c>
      <c r="R66" s="56">
        <v>-203216.37</v>
      </c>
      <c r="S66" s="56">
        <v>3437556.74</v>
      </c>
      <c r="T66" s="100">
        <v>313371.82</v>
      </c>
      <c r="W66" s="100">
        <v>470736</v>
      </c>
      <c r="X66" s="100">
        <v>21800</v>
      </c>
      <c r="Y66" s="124">
        <v>535706</v>
      </c>
      <c r="AB66" s="124">
        <v>110167.25</v>
      </c>
      <c r="AC66" s="124">
        <v>199706.13</v>
      </c>
      <c r="AE66" s="100">
        <f t="shared" si="1"/>
        <v>319377.91999999998</v>
      </c>
      <c r="AF66" s="108">
        <f t="shared" si="2"/>
        <v>0</v>
      </c>
      <c r="AG66" s="26">
        <f t="shared" si="3"/>
        <v>319377.91999999998</v>
      </c>
      <c r="AH66" s="27">
        <f t="shared" si="4"/>
        <v>805907.82000000007</v>
      </c>
      <c r="AI66" s="19">
        <f t="shared" si="5"/>
        <v>845579.38</v>
      </c>
      <c r="AJ66" s="32">
        <f t="shared" si="6"/>
        <v>-39671.559999999939</v>
      </c>
    </row>
    <row r="67" spans="1:36" x14ac:dyDescent="0.2">
      <c r="A67" s="1" t="s">
        <v>444</v>
      </c>
      <c r="B67" s="1" t="s">
        <v>445</v>
      </c>
      <c r="C67" s="90">
        <v>7208</v>
      </c>
      <c r="D67" s="90" t="s">
        <v>1082</v>
      </c>
      <c r="E67" s="56" t="s">
        <v>1980</v>
      </c>
      <c r="F67" s="123">
        <v>363263.85</v>
      </c>
      <c r="G67" s="123">
        <v>0</v>
      </c>
      <c r="H67" s="123">
        <v>46280.37</v>
      </c>
      <c r="J67" s="56">
        <v>1453596.4</v>
      </c>
      <c r="K67" s="56">
        <v>300071.28000000003</v>
      </c>
      <c r="L67" s="272">
        <v>0</v>
      </c>
      <c r="M67" s="272">
        <v>0</v>
      </c>
      <c r="R67" s="56">
        <v>1529048.97</v>
      </c>
      <c r="S67" s="56">
        <v>785641.8</v>
      </c>
      <c r="T67" s="100">
        <v>281705.63</v>
      </c>
      <c r="W67" s="100">
        <v>324157.5</v>
      </c>
      <c r="X67" s="100">
        <v>8000</v>
      </c>
      <c r="Y67" s="124">
        <v>421233.5</v>
      </c>
      <c r="AB67" s="124">
        <v>100394.84</v>
      </c>
      <c r="AC67" s="124">
        <v>75498.66</v>
      </c>
      <c r="AE67" s="100">
        <f t="shared" si="1"/>
        <v>409544.22</v>
      </c>
      <c r="AF67" s="108">
        <f t="shared" si="2"/>
        <v>0</v>
      </c>
      <c r="AG67" s="26">
        <f t="shared" si="3"/>
        <v>409544.22</v>
      </c>
      <c r="AH67" s="27">
        <f t="shared" si="4"/>
        <v>613863.13</v>
      </c>
      <c r="AI67" s="19">
        <f t="shared" si="5"/>
        <v>597127</v>
      </c>
      <c r="AJ67" s="32">
        <f t="shared" si="6"/>
        <v>16736.130000000005</v>
      </c>
    </row>
    <row r="68" spans="1:36" x14ac:dyDescent="0.2">
      <c r="A68" s="1" t="s">
        <v>448</v>
      </c>
      <c r="B68" s="1" t="s">
        <v>449</v>
      </c>
      <c r="C68" s="90">
        <v>2983</v>
      </c>
      <c r="D68" s="90" t="s">
        <v>1083</v>
      </c>
      <c r="E68" s="56" t="s">
        <v>1981</v>
      </c>
      <c r="F68" s="123">
        <v>564821.93000000005</v>
      </c>
      <c r="G68" s="123">
        <v>0</v>
      </c>
      <c r="H68" s="123">
        <v>28375.41</v>
      </c>
      <c r="J68" s="56">
        <v>516478.87</v>
      </c>
      <c r="K68" s="56">
        <v>234997.61</v>
      </c>
      <c r="L68" s="272">
        <v>486</v>
      </c>
      <c r="M68" s="272">
        <v>5812.73</v>
      </c>
      <c r="O68" s="272">
        <v>482.53</v>
      </c>
      <c r="S68" s="56">
        <v>2929218.73</v>
      </c>
      <c r="T68" s="100">
        <v>736825.65</v>
      </c>
      <c r="V68" s="100">
        <v>1043.3499999999999</v>
      </c>
      <c r="W68" s="100">
        <v>279657</v>
      </c>
      <c r="Y68" s="124">
        <v>583813</v>
      </c>
      <c r="AB68" s="124">
        <v>161973.32</v>
      </c>
      <c r="AC68" s="124">
        <v>74396.37</v>
      </c>
      <c r="AD68" s="124">
        <v>1722</v>
      </c>
      <c r="AE68" s="100">
        <f t="shared" si="1"/>
        <v>593197.34000000008</v>
      </c>
      <c r="AF68" s="108">
        <f t="shared" si="2"/>
        <v>6781.2599999999993</v>
      </c>
      <c r="AG68" s="26">
        <f t="shared" si="3"/>
        <v>586416.08000000007</v>
      </c>
      <c r="AH68" s="27">
        <f t="shared" si="4"/>
        <v>1017526</v>
      </c>
      <c r="AI68" s="19">
        <f t="shared" si="5"/>
        <v>821904.69000000006</v>
      </c>
      <c r="AJ68" s="32">
        <f t="shared" si="6"/>
        <v>195621.30999999994</v>
      </c>
    </row>
    <row r="69" spans="1:36" x14ac:dyDescent="0.2">
      <c r="A69" s="1" t="s">
        <v>448</v>
      </c>
      <c r="B69" s="1" t="s">
        <v>449</v>
      </c>
      <c r="C69" s="90">
        <v>3185</v>
      </c>
      <c r="D69" s="90" t="s">
        <v>1084</v>
      </c>
      <c r="E69" s="56" t="s">
        <v>1982</v>
      </c>
      <c r="F69" s="123">
        <v>391808.64</v>
      </c>
      <c r="G69" s="123">
        <v>0</v>
      </c>
      <c r="H69" s="123">
        <v>20310.86</v>
      </c>
      <c r="J69" s="56">
        <v>1511288.21</v>
      </c>
      <c r="K69" s="56">
        <v>55495.68</v>
      </c>
      <c r="L69" s="272">
        <v>486</v>
      </c>
      <c r="O69" s="272">
        <v>0</v>
      </c>
      <c r="R69" s="56">
        <v>-60</v>
      </c>
      <c r="S69" s="56">
        <v>574529.34</v>
      </c>
      <c r="T69" s="100">
        <v>486256.99</v>
      </c>
      <c r="V69" s="100">
        <v>0.19</v>
      </c>
      <c r="W69" s="100">
        <v>212722.5</v>
      </c>
      <c r="Y69" s="124">
        <v>341395.5</v>
      </c>
      <c r="AA69" s="124">
        <v>7272</v>
      </c>
      <c r="AB69" s="124">
        <v>143256.98000000001</v>
      </c>
      <c r="AC69" s="124">
        <v>49598.85</v>
      </c>
      <c r="AD69" s="124">
        <v>4902.25</v>
      </c>
      <c r="AE69" s="100">
        <f t="shared" ref="AE69:AE86" si="7">SUM(F69:I69)</f>
        <v>412119.5</v>
      </c>
      <c r="AF69" s="108">
        <f t="shared" ref="AF69:AF86" si="8">SUM(L69:O69)</f>
        <v>486</v>
      </c>
      <c r="AG69" s="26">
        <f t="shared" ref="AG69:AG86" si="9">AE69-AF69</f>
        <v>411633.5</v>
      </c>
      <c r="AH69" s="27">
        <f t="shared" ref="AH69:AH86" si="10">SUM(T69:X69)</f>
        <v>698979.67999999993</v>
      </c>
      <c r="AI69" s="19">
        <f t="shared" ref="AI69:AI86" si="11">SUM(Y69:AD69)</f>
        <v>546425.57999999996</v>
      </c>
      <c r="AJ69" s="32">
        <f t="shared" ref="AJ69:AJ86" si="12">AH69-AI69</f>
        <v>152554.09999999998</v>
      </c>
    </row>
    <row r="70" spans="1:36" x14ac:dyDescent="0.2">
      <c r="A70" s="1" t="s">
        <v>448</v>
      </c>
      <c r="B70" s="1" t="s">
        <v>449</v>
      </c>
      <c r="C70" s="90">
        <v>5687</v>
      </c>
      <c r="D70" s="90" t="s">
        <v>1085</v>
      </c>
      <c r="E70" s="56" t="s">
        <v>1983</v>
      </c>
      <c r="F70" s="123">
        <v>772687.29</v>
      </c>
      <c r="G70" s="123">
        <v>17500</v>
      </c>
      <c r="H70" s="123">
        <v>43854.16</v>
      </c>
      <c r="J70" s="56">
        <v>199870.92</v>
      </c>
      <c r="K70" s="56">
        <v>377304</v>
      </c>
      <c r="S70" s="56">
        <v>2183187.2799999998</v>
      </c>
      <c r="T70" s="100">
        <v>972337.14</v>
      </c>
      <c r="V70" s="100">
        <v>1254.98</v>
      </c>
      <c r="W70" s="100">
        <v>575295</v>
      </c>
      <c r="Y70" s="124">
        <v>726780</v>
      </c>
      <c r="AB70" s="124">
        <v>319878.67</v>
      </c>
      <c r="AC70" s="124">
        <v>34681.32</v>
      </c>
      <c r="AD70" s="124">
        <v>27144.55</v>
      </c>
      <c r="AE70" s="100">
        <f t="shared" si="7"/>
        <v>834041.45000000007</v>
      </c>
      <c r="AF70" s="108">
        <f t="shared" si="8"/>
        <v>0</v>
      </c>
      <c r="AG70" s="26">
        <f t="shared" si="9"/>
        <v>834041.45000000007</v>
      </c>
      <c r="AH70" s="27">
        <f t="shared" si="10"/>
        <v>1548887.12</v>
      </c>
      <c r="AI70" s="19">
        <f t="shared" si="11"/>
        <v>1108484.54</v>
      </c>
      <c r="AJ70" s="32">
        <f t="shared" si="12"/>
        <v>440402.58000000007</v>
      </c>
    </row>
    <row r="71" spans="1:36" x14ac:dyDescent="0.2">
      <c r="A71" s="1" t="s">
        <v>448</v>
      </c>
      <c r="B71" s="1" t="s">
        <v>449</v>
      </c>
      <c r="C71" s="90">
        <v>5400</v>
      </c>
      <c r="D71" s="90" t="s">
        <v>1086</v>
      </c>
      <c r="E71" s="56" t="s">
        <v>1984</v>
      </c>
      <c r="F71" s="123">
        <v>1835049.24</v>
      </c>
      <c r="G71" s="123">
        <v>0</v>
      </c>
      <c r="H71" s="123">
        <v>71370.3</v>
      </c>
      <c r="J71" s="56">
        <v>1658368.29</v>
      </c>
      <c r="K71" s="56">
        <v>279971.11</v>
      </c>
      <c r="M71" s="272">
        <v>15680</v>
      </c>
      <c r="R71" s="56">
        <v>5131.7700000000004</v>
      </c>
      <c r="S71" s="56">
        <v>1562778.07</v>
      </c>
      <c r="T71" s="100">
        <v>884698.34</v>
      </c>
      <c r="V71" s="100">
        <v>57.5</v>
      </c>
      <c r="W71" s="100">
        <v>242329.5</v>
      </c>
      <c r="Y71" s="124">
        <v>479929.5</v>
      </c>
      <c r="AB71" s="124">
        <v>191385.47</v>
      </c>
      <c r="AC71" s="124">
        <v>76885.960000000006</v>
      </c>
      <c r="AE71" s="100">
        <f t="shared" si="7"/>
        <v>1906419.54</v>
      </c>
      <c r="AF71" s="108">
        <f t="shared" si="8"/>
        <v>15680</v>
      </c>
      <c r="AG71" s="26">
        <f t="shared" si="9"/>
        <v>1890739.54</v>
      </c>
      <c r="AH71" s="27">
        <f t="shared" si="10"/>
        <v>1127085.3399999999</v>
      </c>
      <c r="AI71" s="19">
        <f t="shared" si="11"/>
        <v>748200.92999999993</v>
      </c>
      <c r="AJ71" s="32">
        <f t="shared" si="12"/>
        <v>378884.40999999992</v>
      </c>
    </row>
    <row r="72" spans="1:36" x14ac:dyDescent="0.2">
      <c r="A72" s="1" t="s">
        <v>448</v>
      </c>
      <c r="B72" s="1" t="s">
        <v>449</v>
      </c>
      <c r="C72" s="90">
        <v>9957</v>
      </c>
      <c r="D72" s="90" t="s">
        <v>1087</v>
      </c>
      <c r="E72" s="56" t="s">
        <v>1985</v>
      </c>
      <c r="F72" s="123">
        <v>1535338.61</v>
      </c>
      <c r="G72" s="123">
        <v>0</v>
      </c>
      <c r="H72" s="123">
        <v>24200</v>
      </c>
      <c r="J72" s="56">
        <v>1203331.3899999999</v>
      </c>
      <c r="K72" s="56">
        <v>426509.2</v>
      </c>
      <c r="L72" s="272">
        <v>5100</v>
      </c>
      <c r="M72" s="272">
        <v>26333.18</v>
      </c>
      <c r="N72" s="272">
        <v>13000</v>
      </c>
      <c r="O72" s="272">
        <v>170</v>
      </c>
      <c r="S72" s="56">
        <v>1881658.83</v>
      </c>
      <c r="T72" s="100">
        <v>1024987.66</v>
      </c>
      <c r="W72" s="100">
        <v>622674.5</v>
      </c>
      <c r="Y72" s="124">
        <v>964544.5</v>
      </c>
      <c r="AA72" s="124">
        <v>3000</v>
      </c>
      <c r="AB72" s="124">
        <v>274450.59999999998</v>
      </c>
      <c r="AC72" s="124">
        <v>74060.88</v>
      </c>
      <c r="AD72" s="124">
        <v>7928</v>
      </c>
      <c r="AE72" s="100">
        <f t="shared" si="7"/>
        <v>1559538.61</v>
      </c>
      <c r="AF72" s="108">
        <f t="shared" si="8"/>
        <v>44603.18</v>
      </c>
      <c r="AG72" s="26">
        <f t="shared" si="9"/>
        <v>1514935.4300000002</v>
      </c>
      <c r="AH72" s="27">
        <f t="shared" si="10"/>
        <v>1647662.1600000001</v>
      </c>
      <c r="AI72" s="19">
        <f t="shared" si="11"/>
        <v>1323983.98</v>
      </c>
      <c r="AJ72" s="32">
        <f t="shared" si="12"/>
        <v>323678.18000000017</v>
      </c>
    </row>
    <row r="73" spans="1:36" x14ac:dyDescent="0.2">
      <c r="A73" s="1" t="s">
        <v>448</v>
      </c>
      <c r="B73" s="1" t="s">
        <v>449</v>
      </c>
      <c r="C73" s="90">
        <v>2898</v>
      </c>
      <c r="D73" s="90" t="s">
        <v>1088</v>
      </c>
      <c r="E73" s="56" t="s">
        <v>1986</v>
      </c>
      <c r="F73" s="123">
        <v>674918.7</v>
      </c>
      <c r="G73" s="123">
        <v>0</v>
      </c>
      <c r="H73" s="123">
        <v>48336.78</v>
      </c>
      <c r="J73" s="56">
        <v>354837.97</v>
      </c>
      <c r="K73" s="56">
        <v>147241.82999999999</v>
      </c>
      <c r="M73" s="272">
        <v>63097.75</v>
      </c>
      <c r="S73" s="56">
        <v>1497958.46</v>
      </c>
      <c r="T73" s="100">
        <v>301624.8</v>
      </c>
      <c r="W73" s="100">
        <v>266433</v>
      </c>
      <c r="Y73" s="124">
        <v>357830</v>
      </c>
      <c r="AB73" s="124">
        <v>258918.02</v>
      </c>
      <c r="AC73" s="124">
        <v>35012.339999999997</v>
      </c>
      <c r="AE73" s="100">
        <f t="shared" si="7"/>
        <v>723255.48</v>
      </c>
      <c r="AF73" s="108">
        <f t="shared" si="8"/>
        <v>63097.75</v>
      </c>
      <c r="AG73" s="26">
        <f t="shared" si="9"/>
        <v>660157.73</v>
      </c>
      <c r="AH73" s="27">
        <f t="shared" si="10"/>
        <v>568057.80000000005</v>
      </c>
      <c r="AI73" s="19">
        <f t="shared" si="11"/>
        <v>651760.36</v>
      </c>
      <c r="AJ73" s="32">
        <f t="shared" si="12"/>
        <v>-83702.559999999939</v>
      </c>
    </row>
    <row r="74" spans="1:36" x14ac:dyDescent="0.2">
      <c r="A74" s="1" t="s">
        <v>448</v>
      </c>
      <c r="B74" s="1" t="s">
        <v>449</v>
      </c>
      <c r="C74" s="90">
        <v>3080</v>
      </c>
      <c r="D74" s="90" t="s">
        <v>1089</v>
      </c>
      <c r="E74" s="56" t="s">
        <v>1987</v>
      </c>
      <c r="F74" s="123">
        <v>220234.77</v>
      </c>
      <c r="G74" s="123">
        <v>0</v>
      </c>
      <c r="H74" s="123">
        <v>28556.04</v>
      </c>
      <c r="J74" s="56">
        <v>1071837</v>
      </c>
      <c r="K74" s="56">
        <v>159869.1</v>
      </c>
      <c r="L74" s="272">
        <v>162</v>
      </c>
      <c r="O74" s="272">
        <v>23036.32</v>
      </c>
      <c r="S74" s="56">
        <v>2412599.04</v>
      </c>
      <c r="T74" s="100">
        <v>586991.07999999996</v>
      </c>
      <c r="W74" s="100">
        <v>180001.5</v>
      </c>
      <c r="Y74" s="124">
        <v>320716.5</v>
      </c>
      <c r="AA74" s="124">
        <v>13400</v>
      </c>
      <c r="AB74" s="124">
        <v>183358.68</v>
      </c>
      <c r="AC74" s="124">
        <v>29570.82</v>
      </c>
      <c r="AD74" s="124">
        <v>2989</v>
      </c>
      <c r="AE74" s="100">
        <f t="shared" si="7"/>
        <v>248790.81</v>
      </c>
      <c r="AF74" s="108">
        <f t="shared" si="8"/>
        <v>23198.32</v>
      </c>
      <c r="AG74" s="26">
        <f t="shared" si="9"/>
        <v>225592.49</v>
      </c>
      <c r="AH74" s="27">
        <f t="shared" si="10"/>
        <v>766992.58</v>
      </c>
      <c r="AI74" s="19">
        <f t="shared" si="11"/>
        <v>550035</v>
      </c>
      <c r="AJ74" s="32">
        <f t="shared" si="12"/>
        <v>216957.57999999996</v>
      </c>
    </row>
    <row r="75" spans="1:36" x14ac:dyDescent="0.2">
      <c r="A75" s="1" t="s">
        <v>452</v>
      </c>
      <c r="B75" s="1" t="s">
        <v>453</v>
      </c>
      <c r="C75" s="90">
        <v>5394</v>
      </c>
      <c r="D75" s="90" t="s">
        <v>1090</v>
      </c>
      <c r="E75" s="56" t="s">
        <v>1988</v>
      </c>
      <c r="F75" s="123">
        <v>202344.37</v>
      </c>
      <c r="G75" s="123">
        <v>63807.08</v>
      </c>
      <c r="H75" s="123">
        <v>35590</v>
      </c>
      <c r="J75" s="56">
        <v>1017503.36</v>
      </c>
      <c r="K75" s="56">
        <v>2214120.71</v>
      </c>
      <c r="M75" s="272">
        <v>58566.39</v>
      </c>
      <c r="R75" s="56">
        <v>579.61</v>
      </c>
      <c r="S75" s="56">
        <v>2174520.91</v>
      </c>
      <c r="T75" s="100">
        <v>599041.18000000005</v>
      </c>
      <c r="W75" s="100">
        <v>342849</v>
      </c>
      <c r="Y75" s="124">
        <v>561894</v>
      </c>
      <c r="AA75" s="124">
        <v>0</v>
      </c>
      <c r="AB75" s="124">
        <v>275800.39</v>
      </c>
      <c r="AC75" s="124">
        <v>156656.28</v>
      </c>
      <c r="AD75" s="124">
        <v>400</v>
      </c>
      <c r="AE75" s="100">
        <f t="shared" si="7"/>
        <v>301741.45</v>
      </c>
      <c r="AF75" s="108">
        <f t="shared" si="8"/>
        <v>58566.39</v>
      </c>
      <c r="AG75" s="26">
        <f t="shared" si="9"/>
        <v>243175.06</v>
      </c>
      <c r="AH75" s="27">
        <f t="shared" si="10"/>
        <v>941890.18</v>
      </c>
      <c r="AI75" s="19">
        <f t="shared" si="11"/>
        <v>994750.67</v>
      </c>
      <c r="AJ75" s="32">
        <f t="shared" si="12"/>
        <v>-52860.489999999991</v>
      </c>
    </row>
    <row r="76" spans="1:36" x14ac:dyDescent="0.2">
      <c r="A76" s="1" t="s">
        <v>452</v>
      </c>
      <c r="B76" s="1" t="s">
        <v>453</v>
      </c>
      <c r="C76" s="90">
        <v>6493</v>
      </c>
      <c r="D76" s="90" t="s">
        <v>1091</v>
      </c>
      <c r="E76" s="56" t="s">
        <v>1989</v>
      </c>
      <c r="F76" s="123">
        <v>346394.92</v>
      </c>
      <c r="G76" s="123">
        <v>828060</v>
      </c>
      <c r="H76" s="123">
        <v>42019.4</v>
      </c>
      <c r="J76" s="56">
        <v>1402030.84</v>
      </c>
      <c r="K76" s="56">
        <v>284475.36</v>
      </c>
      <c r="M76" s="272">
        <v>27519.53</v>
      </c>
      <c r="O76" s="272">
        <v>221.87</v>
      </c>
      <c r="S76" s="56">
        <v>2426315.1</v>
      </c>
      <c r="T76" s="100">
        <v>465827.07</v>
      </c>
      <c r="W76" s="100">
        <v>570482</v>
      </c>
      <c r="Y76" s="124">
        <v>676322</v>
      </c>
      <c r="Z76" s="124">
        <v>6000</v>
      </c>
      <c r="AA76" s="124">
        <v>0</v>
      </c>
      <c r="AB76" s="124">
        <v>247076.29</v>
      </c>
      <c r="AC76" s="124">
        <v>61226.25</v>
      </c>
      <c r="AE76" s="100">
        <f t="shared" si="7"/>
        <v>1216474.3199999998</v>
      </c>
      <c r="AF76" s="108">
        <f t="shared" si="8"/>
        <v>27741.399999999998</v>
      </c>
      <c r="AG76" s="26">
        <f t="shared" si="9"/>
        <v>1188732.92</v>
      </c>
      <c r="AH76" s="27">
        <f t="shared" si="10"/>
        <v>1036309.0700000001</v>
      </c>
      <c r="AI76" s="19">
        <f t="shared" si="11"/>
        <v>990624.54</v>
      </c>
      <c r="AJ76" s="32">
        <f t="shared" si="12"/>
        <v>45684.530000000028</v>
      </c>
    </row>
    <row r="77" spans="1:36" x14ac:dyDescent="0.2">
      <c r="A77" s="1" t="s">
        <v>452</v>
      </c>
      <c r="B77" s="1" t="s">
        <v>453</v>
      </c>
      <c r="C77" s="90">
        <v>2652</v>
      </c>
      <c r="D77" s="90" t="s">
        <v>1092</v>
      </c>
      <c r="E77" s="56" t="s">
        <v>1990</v>
      </c>
      <c r="F77" s="123">
        <v>160813.35999999999</v>
      </c>
      <c r="G77" s="123">
        <v>13180.78</v>
      </c>
      <c r="H77" s="123">
        <v>3674.69</v>
      </c>
      <c r="J77" s="56">
        <v>281164.76</v>
      </c>
      <c r="K77" s="56">
        <v>135191.63</v>
      </c>
      <c r="M77" s="272">
        <v>18545</v>
      </c>
      <c r="O77" s="272">
        <v>746.41</v>
      </c>
      <c r="S77" s="56">
        <v>1120243.3</v>
      </c>
      <c r="T77" s="100">
        <v>675958.36</v>
      </c>
      <c r="U77" s="100">
        <v>17400</v>
      </c>
      <c r="W77" s="100">
        <v>131271</v>
      </c>
      <c r="Y77" s="124">
        <v>300036</v>
      </c>
      <c r="AA77" s="124">
        <v>0</v>
      </c>
      <c r="AB77" s="124">
        <v>363420.36</v>
      </c>
      <c r="AC77" s="124">
        <v>46535.85</v>
      </c>
      <c r="AE77" s="100">
        <f t="shared" si="7"/>
        <v>177668.83</v>
      </c>
      <c r="AF77" s="108">
        <f t="shared" si="8"/>
        <v>19291.41</v>
      </c>
      <c r="AG77" s="26">
        <f t="shared" si="9"/>
        <v>158377.41999999998</v>
      </c>
      <c r="AH77" s="27">
        <f t="shared" si="10"/>
        <v>824629.36</v>
      </c>
      <c r="AI77" s="19">
        <f t="shared" si="11"/>
        <v>709992.21</v>
      </c>
      <c r="AJ77" s="32">
        <f t="shared" si="12"/>
        <v>114637.15000000002</v>
      </c>
    </row>
    <row r="78" spans="1:36" x14ac:dyDescent="0.2">
      <c r="A78" s="1" t="s">
        <v>452</v>
      </c>
      <c r="B78" s="1" t="s">
        <v>453</v>
      </c>
      <c r="C78" s="90">
        <v>5048</v>
      </c>
      <c r="D78" s="90" t="s">
        <v>1093</v>
      </c>
      <c r="E78" s="56" t="s">
        <v>1991</v>
      </c>
      <c r="F78" s="123">
        <v>313563.87</v>
      </c>
      <c r="G78" s="123">
        <v>76420.929999999993</v>
      </c>
      <c r="H78" s="123">
        <v>34960</v>
      </c>
      <c r="J78" s="56">
        <v>1259079.3799999999</v>
      </c>
      <c r="K78" s="56">
        <v>338212.13</v>
      </c>
      <c r="M78" s="272">
        <v>38739.56</v>
      </c>
      <c r="O78" s="272">
        <v>0</v>
      </c>
      <c r="S78" s="56">
        <v>2732486.08</v>
      </c>
      <c r="T78" s="100">
        <v>441525.54</v>
      </c>
      <c r="W78" s="100">
        <v>474236</v>
      </c>
      <c r="X78" s="100">
        <v>484</v>
      </c>
      <c r="Y78" s="124">
        <v>647516</v>
      </c>
      <c r="AA78" s="124">
        <v>0</v>
      </c>
      <c r="AB78" s="124">
        <v>216238.25</v>
      </c>
      <c r="AC78" s="124">
        <v>85207.35</v>
      </c>
      <c r="AE78" s="100">
        <f t="shared" si="7"/>
        <v>424944.8</v>
      </c>
      <c r="AF78" s="108">
        <f t="shared" si="8"/>
        <v>38739.56</v>
      </c>
      <c r="AG78" s="26">
        <f t="shared" si="9"/>
        <v>386205.24</v>
      </c>
      <c r="AH78" s="27">
        <f t="shared" si="10"/>
        <v>916245.54</v>
      </c>
      <c r="AI78" s="19">
        <f t="shared" si="11"/>
        <v>948961.6</v>
      </c>
      <c r="AJ78" s="32">
        <f t="shared" si="12"/>
        <v>-32716.059999999939</v>
      </c>
    </row>
    <row r="79" spans="1:36" x14ac:dyDescent="0.2">
      <c r="A79" s="1" t="s">
        <v>452</v>
      </c>
      <c r="B79" s="1" t="s">
        <v>453</v>
      </c>
      <c r="C79" s="90">
        <v>4607</v>
      </c>
      <c r="D79" s="90" t="s">
        <v>1094</v>
      </c>
      <c r="E79" s="56" t="s">
        <v>1992</v>
      </c>
      <c r="F79" s="123">
        <v>543921.71</v>
      </c>
      <c r="G79" s="123">
        <v>43853</v>
      </c>
      <c r="H79" s="123">
        <v>15372.23</v>
      </c>
      <c r="J79" s="56">
        <v>2052459.04</v>
      </c>
      <c r="K79" s="56">
        <v>245694.1</v>
      </c>
      <c r="M79" s="272">
        <v>19898.900000000001</v>
      </c>
      <c r="R79" s="56">
        <v>1870</v>
      </c>
      <c r="S79" s="56">
        <v>3283107.89</v>
      </c>
      <c r="T79" s="100">
        <v>699124.59</v>
      </c>
      <c r="W79" s="100">
        <v>210420</v>
      </c>
      <c r="Y79" s="124">
        <v>366150</v>
      </c>
      <c r="Z79" s="124">
        <v>500</v>
      </c>
      <c r="AA79" s="124">
        <v>9737</v>
      </c>
      <c r="AB79" s="124">
        <v>407328.17</v>
      </c>
      <c r="AC79" s="124">
        <v>104762.29</v>
      </c>
      <c r="AD79" s="124">
        <v>1363197</v>
      </c>
      <c r="AE79" s="100">
        <f t="shared" si="7"/>
        <v>603146.93999999994</v>
      </c>
      <c r="AF79" s="108">
        <f t="shared" si="8"/>
        <v>19898.900000000001</v>
      </c>
      <c r="AG79" s="26">
        <f t="shared" si="9"/>
        <v>583248.03999999992</v>
      </c>
      <c r="AH79" s="27">
        <f t="shared" si="10"/>
        <v>909544.59</v>
      </c>
      <c r="AI79" s="19">
        <f t="shared" si="11"/>
        <v>2251674.46</v>
      </c>
      <c r="AJ79" s="32">
        <f t="shared" si="12"/>
        <v>-1342129.8700000001</v>
      </c>
    </row>
    <row r="80" spans="1:36" x14ac:dyDescent="0.2">
      <c r="A80" s="1" t="s">
        <v>452</v>
      </c>
      <c r="B80" s="1" t="s">
        <v>453</v>
      </c>
      <c r="C80" s="90">
        <v>3828</v>
      </c>
      <c r="D80" s="90" t="s">
        <v>1095</v>
      </c>
      <c r="E80" s="56" t="s">
        <v>1996</v>
      </c>
      <c r="F80" s="123">
        <v>305231.49</v>
      </c>
      <c r="G80" s="123">
        <v>2922</v>
      </c>
      <c r="H80" s="123">
        <v>7825</v>
      </c>
      <c r="J80" s="56">
        <v>650564.69999999995</v>
      </c>
      <c r="K80" s="56">
        <v>289527.03000000003</v>
      </c>
      <c r="M80" s="272">
        <v>15300</v>
      </c>
      <c r="O80" s="272">
        <v>28.03</v>
      </c>
      <c r="R80" s="56">
        <v>-297639.65000000002</v>
      </c>
      <c r="S80" s="56">
        <v>1600443.98</v>
      </c>
      <c r="T80" s="100">
        <v>365519.58</v>
      </c>
      <c r="W80" s="100">
        <v>249921</v>
      </c>
      <c r="Y80" s="124">
        <v>418147</v>
      </c>
      <c r="AA80" s="124">
        <v>0</v>
      </c>
      <c r="AB80" s="124">
        <v>153093.92000000001</v>
      </c>
      <c r="AC80" s="124">
        <v>68167.38</v>
      </c>
      <c r="AD80" s="124">
        <v>0.42</v>
      </c>
      <c r="AE80" s="100">
        <f t="shared" si="7"/>
        <v>315978.49</v>
      </c>
      <c r="AF80" s="108">
        <f t="shared" si="8"/>
        <v>15328.03</v>
      </c>
      <c r="AG80" s="26">
        <f t="shared" si="9"/>
        <v>300650.45999999996</v>
      </c>
      <c r="AH80" s="27">
        <f t="shared" si="10"/>
        <v>615440.58000000007</v>
      </c>
      <c r="AI80" s="19">
        <f t="shared" si="11"/>
        <v>639408.72000000009</v>
      </c>
      <c r="AJ80" s="32">
        <f t="shared" si="12"/>
        <v>-23968.140000000014</v>
      </c>
    </row>
    <row r="81" spans="1:36" x14ac:dyDescent="0.2">
      <c r="A81" s="1" t="s">
        <v>456</v>
      </c>
      <c r="B81" s="1" t="s">
        <v>457</v>
      </c>
      <c r="C81" s="90">
        <v>1142</v>
      </c>
      <c r="D81" s="90" t="s">
        <v>1096</v>
      </c>
      <c r="E81" s="56" t="s">
        <v>1967</v>
      </c>
      <c r="F81" s="123">
        <v>8669.4599999999991</v>
      </c>
      <c r="G81" s="123">
        <v>0</v>
      </c>
      <c r="H81" s="123">
        <v>2189.0700000000002</v>
      </c>
      <c r="J81" s="56">
        <v>859259.64</v>
      </c>
      <c r="K81" s="56">
        <v>412852.81</v>
      </c>
      <c r="L81" s="272">
        <v>51330</v>
      </c>
      <c r="M81" s="272">
        <v>5400</v>
      </c>
      <c r="Q81" s="56">
        <v>-1361879.87</v>
      </c>
      <c r="R81" s="56">
        <v>27074.32</v>
      </c>
      <c r="S81" s="56">
        <v>2663000</v>
      </c>
      <c r="T81" s="100">
        <v>149489.84</v>
      </c>
      <c r="W81" s="100">
        <v>253290</v>
      </c>
      <c r="Y81" s="124">
        <v>364995</v>
      </c>
      <c r="AB81" s="124">
        <v>63735.01</v>
      </c>
      <c r="AC81" s="124">
        <v>4433.3</v>
      </c>
      <c r="AD81" s="124">
        <v>59330</v>
      </c>
      <c r="AE81" s="100">
        <f t="shared" si="7"/>
        <v>10858.529999999999</v>
      </c>
      <c r="AF81" s="108">
        <f t="shared" si="8"/>
        <v>56730</v>
      </c>
      <c r="AG81" s="26">
        <f t="shared" si="9"/>
        <v>-45871.47</v>
      </c>
      <c r="AH81" s="27">
        <f t="shared" si="10"/>
        <v>402779.83999999997</v>
      </c>
      <c r="AI81" s="19">
        <f t="shared" si="11"/>
        <v>492493.31</v>
      </c>
      <c r="AJ81" s="32">
        <f t="shared" si="12"/>
        <v>-89713.47000000003</v>
      </c>
    </row>
    <row r="82" spans="1:36" x14ac:dyDescent="0.2">
      <c r="A82" s="1" t="s">
        <v>456</v>
      </c>
      <c r="B82" s="1" t="s">
        <v>457</v>
      </c>
      <c r="C82" s="90">
        <v>1176</v>
      </c>
      <c r="D82" s="90" t="s">
        <v>1097</v>
      </c>
      <c r="E82" s="56" t="s">
        <v>1968</v>
      </c>
      <c r="F82" s="123">
        <v>763697.07</v>
      </c>
      <c r="G82" s="123">
        <v>90410</v>
      </c>
      <c r="H82" s="123">
        <v>11997.38</v>
      </c>
      <c r="J82" s="56">
        <v>-26240.15</v>
      </c>
      <c r="K82" s="56">
        <v>473335.13</v>
      </c>
      <c r="M82" s="272">
        <v>2897</v>
      </c>
      <c r="O82" s="272">
        <v>100281.91</v>
      </c>
      <c r="S82" s="56">
        <v>1891796.64</v>
      </c>
      <c r="T82" s="100">
        <v>1271778.1599999999</v>
      </c>
      <c r="W82" s="100">
        <v>102954.8</v>
      </c>
      <c r="X82" s="100">
        <v>1110</v>
      </c>
      <c r="Y82" s="124">
        <v>215776.8</v>
      </c>
      <c r="AB82" s="124">
        <v>144655.26999999999</v>
      </c>
      <c r="AC82" s="124">
        <v>30730.080000000002</v>
      </c>
      <c r="AD82" s="124">
        <v>355408</v>
      </c>
      <c r="AE82" s="100">
        <f t="shared" si="7"/>
        <v>866104.45</v>
      </c>
      <c r="AF82" s="108">
        <f t="shared" si="8"/>
        <v>103178.91</v>
      </c>
      <c r="AG82" s="26">
        <f t="shared" si="9"/>
        <v>762925.53999999992</v>
      </c>
      <c r="AH82" s="27">
        <f t="shared" si="10"/>
        <v>1375842.96</v>
      </c>
      <c r="AI82" s="19">
        <f t="shared" si="11"/>
        <v>746570.14999999991</v>
      </c>
      <c r="AJ82" s="32">
        <f t="shared" si="12"/>
        <v>629272.81000000006</v>
      </c>
    </row>
    <row r="83" spans="1:36" x14ac:dyDescent="0.2">
      <c r="A83" s="1" t="s">
        <v>456</v>
      </c>
      <c r="B83" s="1" t="s">
        <v>457</v>
      </c>
      <c r="C83" s="90">
        <v>2332</v>
      </c>
      <c r="D83" s="90" t="s">
        <v>1098</v>
      </c>
      <c r="E83" s="294" t="s">
        <v>1973</v>
      </c>
      <c r="F83" s="123">
        <v>215078.48</v>
      </c>
      <c r="G83" s="123">
        <v>26100</v>
      </c>
      <c r="H83" s="123">
        <v>6780.67</v>
      </c>
      <c r="J83" s="56">
        <v>66486.2</v>
      </c>
      <c r="K83" s="56">
        <v>309679.42</v>
      </c>
      <c r="Q83" s="56">
        <v>-1145747.33</v>
      </c>
      <c r="R83" s="56">
        <v>20522.22</v>
      </c>
      <c r="S83" s="56">
        <v>1831896.95</v>
      </c>
      <c r="T83" s="100">
        <v>472667.2</v>
      </c>
      <c r="W83" s="100">
        <v>252570.3</v>
      </c>
      <c r="X83" s="100">
        <v>11500</v>
      </c>
      <c r="Y83" s="124">
        <v>504424.3</v>
      </c>
      <c r="AB83" s="124">
        <v>136345.23000000001</v>
      </c>
      <c r="AC83" s="124">
        <v>70670.039999999994</v>
      </c>
      <c r="AE83" s="100">
        <f t="shared" si="7"/>
        <v>247959.15000000002</v>
      </c>
      <c r="AF83" s="108">
        <f t="shared" si="8"/>
        <v>0</v>
      </c>
      <c r="AG83" s="26">
        <f t="shared" si="9"/>
        <v>247959.15000000002</v>
      </c>
      <c r="AH83" s="27">
        <f t="shared" si="10"/>
        <v>736737.5</v>
      </c>
      <c r="AI83" s="19">
        <f t="shared" si="11"/>
        <v>711439.57000000007</v>
      </c>
      <c r="AJ83" s="32">
        <f t="shared" si="12"/>
        <v>25297.929999999935</v>
      </c>
    </row>
    <row r="84" spans="1:36" x14ac:dyDescent="0.2">
      <c r="A84" s="1" t="s">
        <v>456</v>
      </c>
      <c r="B84" s="1" t="s">
        <v>457</v>
      </c>
      <c r="C84" s="90">
        <v>2410</v>
      </c>
      <c r="D84" s="90" t="s">
        <v>1099</v>
      </c>
      <c r="E84" s="294" t="s">
        <v>1974</v>
      </c>
      <c r="F84" s="123">
        <v>7697.23</v>
      </c>
      <c r="G84" s="123">
        <v>0</v>
      </c>
      <c r="H84" s="123">
        <v>4042.71</v>
      </c>
      <c r="J84" s="56">
        <v>-40513.53</v>
      </c>
      <c r="K84" s="56">
        <v>191683.58</v>
      </c>
      <c r="M84" s="272">
        <v>19705</v>
      </c>
      <c r="R84" s="56">
        <v>44631.519999999997</v>
      </c>
      <c r="S84" s="56">
        <v>1831896</v>
      </c>
      <c r="T84" s="100">
        <v>145166.84</v>
      </c>
      <c r="W84" s="100">
        <v>275420</v>
      </c>
      <c r="Y84" s="124">
        <v>388019</v>
      </c>
      <c r="AB84" s="124">
        <v>74292.02</v>
      </c>
      <c r="AC84" s="124">
        <v>40525.53</v>
      </c>
      <c r="AE84" s="100">
        <f t="shared" si="7"/>
        <v>11739.939999999999</v>
      </c>
      <c r="AF84" s="108">
        <f t="shared" si="8"/>
        <v>19705</v>
      </c>
      <c r="AG84" s="26">
        <f t="shared" si="9"/>
        <v>-7965.0600000000013</v>
      </c>
      <c r="AH84" s="27">
        <f t="shared" si="10"/>
        <v>420586.83999999997</v>
      </c>
      <c r="AI84" s="19">
        <f t="shared" si="11"/>
        <v>502836.55000000005</v>
      </c>
      <c r="AJ84" s="32">
        <f>AH84-AI84</f>
        <v>-82249.710000000079</v>
      </c>
    </row>
    <row r="85" spans="1:36" s="31" customFormat="1" x14ac:dyDescent="0.2">
      <c r="A85" s="31" t="s">
        <v>456</v>
      </c>
      <c r="B85" s="31" t="s">
        <v>457</v>
      </c>
      <c r="C85" s="91">
        <v>3521</v>
      </c>
      <c r="D85" s="91" t="s">
        <v>1100</v>
      </c>
      <c r="E85" s="56" t="s">
        <v>1975</v>
      </c>
      <c r="F85" s="123">
        <v>63287.99</v>
      </c>
      <c r="G85" s="123">
        <v>0</v>
      </c>
      <c r="H85" s="123">
        <v>13881.78</v>
      </c>
      <c r="I85" s="123"/>
      <c r="J85" s="56">
        <v>1766529.15</v>
      </c>
      <c r="K85" s="56">
        <v>2506894.66</v>
      </c>
      <c r="L85" s="272"/>
      <c r="M85" s="272"/>
      <c r="N85" s="272"/>
      <c r="O85" s="272"/>
      <c r="P85" s="56"/>
      <c r="Q85" s="56"/>
      <c r="R85" s="56">
        <v>194278</v>
      </c>
      <c r="S85" s="56">
        <v>4000000</v>
      </c>
      <c r="T85" s="100">
        <v>221082.7</v>
      </c>
      <c r="U85" s="100"/>
      <c r="V85" s="100"/>
      <c r="W85" s="100">
        <v>207454</v>
      </c>
      <c r="X85" s="100"/>
      <c r="Y85" s="124">
        <v>411114</v>
      </c>
      <c r="Z85" s="124"/>
      <c r="AA85" s="124"/>
      <c r="AB85" s="124">
        <v>92337</v>
      </c>
      <c r="AC85" s="124">
        <v>70932.14</v>
      </c>
      <c r="AD85" s="124">
        <v>15573</v>
      </c>
      <c r="AE85" s="100">
        <f t="shared" si="7"/>
        <v>77169.77</v>
      </c>
      <c r="AF85" s="108">
        <f t="shared" si="8"/>
        <v>0</v>
      </c>
      <c r="AG85" s="26">
        <f t="shared" si="9"/>
        <v>77169.77</v>
      </c>
      <c r="AH85" s="27">
        <f t="shared" si="10"/>
        <v>428536.7</v>
      </c>
      <c r="AI85" s="19">
        <f t="shared" si="11"/>
        <v>589956.14</v>
      </c>
      <c r="AJ85" s="32">
        <f t="shared" si="12"/>
        <v>-161419.44</v>
      </c>
    </row>
    <row r="86" spans="1:36" x14ac:dyDescent="0.2">
      <c r="E86" s="56" t="s">
        <v>1995</v>
      </c>
      <c r="F86" s="123">
        <v>12500</v>
      </c>
      <c r="J86" s="56">
        <v>140107.72</v>
      </c>
      <c r="K86" s="56">
        <v>6</v>
      </c>
      <c r="O86" s="272">
        <v>12500</v>
      </c>
      <c r="R86" s="56">
        <v>110277.47</v>
      </c>
      <c r="S86" s="56">
        <v>31316.240000000002</v>
      </c>
      <c r="W86" s="100">
        <v>147808.5</v>
      </c>
      <c r="X86" s="100">
        <v>22050</v>
      </c>
      <c r="Y86" s="124">
        <v>149908.5</v>
      </c>
      <c r="AB86" s="124">
        <v>19950</v>
      </c>
      <c r="AC86" s="124">
        <v>1479.99</v>
      </c>
      <c r="AE86" s="100">
        <f t="shared" si="7"/>
        <v>12500</v>
      </c>
      <c r="AF86" s="108">
        <f t="shared" si="8"/>
        <v>12500</v>
      </c>
      <c r="AG86" s="26">
        <f t="shared" si="9"/>
        <v>0</v>
      </c>
      <c r="AH86" s="27">
        <f t="shared" si="10"/>
        <v>169858.5</v>
      </c>
      <c r="AI86" s="19">
        <f t="shared" si="11"/>
        <v>171338.49</v>
      </c>
      <c r="AJ86" s="32">
        <f t="shared" si="12"/>
        <v>-1479.9899999999907</v>
      </c>
    </row>
    <row r="87" spans="1:36" x14ac:dyDescent="0.2">
      <c r="AE87" s="54"/>
      <c r="AF87" s="35"/>
      <c r="AG87" s="32"/>
      <c r="AH87" s="29"/>
      <c r="AI87" s="28"/>
    </row>
    <row r="88" spans="1:36" x14ac:dyDescent="0.2">
      <c r="AE88" s="54"/>
      <c r="AF88" s="35"/>
      <c r="AG88" s="32"/>
      <c r="AH88" s="29"/>
      <c r="AI88" s="28"/>
    </row>
    <row r="89" spans="1:36" x14ac:dyDescent="0.2">
      <c r="AE89" s="54"/>
      <c r="AF89" s="35"/>
      <c r="AG89" s="32"/>
      <c r="AH89" s="29"/>
      <c r="AI89" s="28"/>
    </row>
    <row r="90" spans="1:36" x14ac:dyDescent="0.2">
      <c r="AE90" s="54"/>
      <c r="AF90" s="35"/>
      <c r="AG90" s="32"/>
      <c r="AH90" s="29"/>
      <c r="AI90" s="28"/>
    </row>
    <row r="91" spans="1:36" x14ac:dyDescent="0.2">
      <c r="AE91" s="54"/>
      <c r="AF91" s="35"/>
      <c r="AG91" s="32"/>
      <c r="AH91" s="29"/>
      <c r="AI91" s="28"/>
    </row>
    <row r="92" spans="1:36" x14ac:dyDescent="0.2">
      <c r="AE92" s="54"/>
      <c r="AF92" s="35"/>
      <c r="AG92" s="32"/>
      <c r="AH92" s="29"/>
      <c r="AI92" s="28"/>
    </row>
    <row r="93" spans="1:36" x14ac:dyDescent="0.2">
      <c r="AE93" s="54"/>
      <c r="AF93" s="35"/>
      <c r="AG93" s="32"/>
      <c r="AH93" s="29"/>
      <c r="AI93" s="28"/>
    </row>
    <row r="94" spans="1:36" x14ac:dyDescent="0.2">
      <c r="AE94" s="54"/>
      <c r="AF94" s="35"/>
      <c r="AG94" s="32"/>
      <c r="AH94" s="29"/>
      <c r="AI94" s="28"/>
    </row>
    <row r="95" spans="1:36" x14ac:dyDescent="0.2">
      <c r="AE95" s="54"/>
      <c r="AF95" s="35"/>
      <c r="AG95" s="32"/>
      <c r="AH95" s="29"/>
      <c r="AI95" s="28"/>
    </row>
    <row r="96" spans="1:36" x14ac:dyDescent="0.2">
      <c r="AE96" s="54"/>
      <c r="AF96" s="35"/>
      <c r="AG96" s="32"/>
      <c r="AH96" s="29"/>
      <c r="AI96" s="28"/>
    </row>
    <row r="97" spans="31:35" x14ac:dyDescent="0.2">
      <c r="AE97" s="54"/>
      <c r="AF97" s="35"/>
      <c r="AG97" s="32"/>
      <c r="AH97" s="29"/>
      <c r="AI97" s="28"/>
    </row>
    <row r="98" spans="31:35" x14ac:dyDescent="0.2">
      <c r="AE98" s="54"/>
      <c r="AF98" s="35"/>
      <c r="AG98" s="32"/>
      <c r="AH98" s="29"/>
      <c r="AI98" s="28"/>
    </row>
    <row r="99" spans="31:35" x14ac:dyDescent="0.2">
      <c r="AE99" s="54"/>
      <c r="AF99" s="35"/>
      <c r="AG99" s="32"/>
      <c r="AH99" s="29"/>
      <c r="AI99" s="28"/>
    </row>
    <row r="100" spans="31:35" x14ac:dyDescent="0.2">
      <c r="AE100" s="54"/>
      <c r="AF100" s="35"/>
      <c r="AG100" s="32"/>
      <c r="AH100" s="29"/>
      <c r="AI100" s="28"/>
    </row>
    <row r="101" spans="31:35" x14ac:dyDescent="0.2">
      <c r="AE101" s="54"/>
      <c r="AF101" s="35"/>
      <c r="AG101" s="32"/>
      <c r="AH101" s="29"/>
      <c r="AI101" s="28"/>
    </row>
    <row r="102" spans="31:35" x14ac:dyDescent="0.2">
      <c r="AE102" s="54"/>
      <c r="AF102" s="35"/>
      <c r="AG102" s="32"/>
      <c r="AH102" s="29"/>
      <c r="AI102" s="28"/>
    </row>
    <row r="103" spans="31:35" x14ac:dyDescent="0.2">
      <c r="AE103" s="54"/>
      <c r="AF103" s="35"/>
      <c r="AG103" s="32"/>
      <c r="AH103" s="29"/>
      <c r="AI103" s="28"/>
    </row>
    <row r="104" spans="31:35" x14ac:dyDescent="0.2">
      <c r="AE104" s="54"/>
      <c r="AF104" s="35"/>
      <c r="AG104" s="32"/>
      <c r="AH104" s="29"/>
      <c r="AI104" s="28"/>
    </row>
    <row r="105" spans="31:35" x14ac:dyDescent="0.2">
      <c r="AE105" s="54"/>
      <c r="AF105" s="35"/>
      <c r="AG105" s="32"/>
      <c r="AH105" s="29"/>
      <c r="AI105" s="28"/>
    </row>
    <row r="106" spans="31:35" x14ac:dyDescent="0.2">
      <c r="AE106" s="54"/>
      <c r="AF106" s="35"/>
      <c r="AG106" s="32"/>
      <c r="AH106" s="29"/>
      <c r="AI106" s="28"/>
    </row>
    <row r="107" spans="31:35" x14ac:dyDescent="0.2">
      <c r="AE107" s="54"/>
      <c r="AF107" s="35"/>
      <c r="AG107" s="32"/>
      <c r="AH107" s="29"/>
      <c r="AI107" s="28"/>
    </row>
    <row r="108" spans="31:35" x14ac:dyDescent="0.2">
      <c r="AE108" s="54"/>
      <c r="AF108" s="35"/>
      <c r="AG108" s="32"/>
      <c r="AH108" s="29"/>
      <c r="AI108" s="28"/>
    </row>
    <row r="109" spans="31:35" x14ac:dyDescent="0.2">
      <c r="AE109" s="54"/>
      <c r="AF109" s="35"/>
      <c r="AG109" s="32"/>
      <c r="AH109" s="29"/>
      <c r="AI109" s="28"/>
    </row>
    <row r="110" spans="31:35" x14ac:dyDescent="0.2">
      <c r="AE110" s="54"/>
      <c r="AF110" s="35"/>
      <c r="AG110" s="32"/>
      <c r="AH110" s="29"/>
      <c r="AI110" s="28"/>
    </row>
    <row r="111" spans="31:35" x14ac:dyDescent="0.2">
      <c r="AE111" s="54"/>
      <c r="AF111" s="35"/>
      <c r="AG111" s="32"/>
      <c r="AH111" s="29"/>
      <c r="AI111" s="28"/>
    </row>
    <row r="112" spans="31:35" x14ac:dyDescent="0.2">
      <c r="AE112" s="54"/>
      <c r="AF112" s="35"/>
      <c r="AG112" s="32"/>
      <c r="AH112" s="29"/>
      <c r="AI112" s="28"/>
    </row>
    <row r="113" spans="31:35" x14ac:dyDescent="0.2">
      <c r="AE113" s="54"/>
      <c r="AF113" s="35"/>
      <c r="AG113" s="32"/>
      <c r="AH113" s="29"/>
      <c r="AI113" s="28"/>
    </row>
    <row r="114" spans="31:35" x14ac:dyDescent="0.2">
      <c r="AE114" s="54"/>
      <c r="AF114" s="35"/>
      <c r="AG114" s="32"/>
      <c r="AH114" s="29"/>
      <c r="AI114" s="28"/>
    </row>
    <row r="115" spans="31:35" x14ac:dyDescent="0.2">
      <c r="AE115" s="54"/>
      <c r="AF115" s="35"/>
      <c r="AG115" s="32"/>
      <c r="AH115" s="29"/>
      <c r="AI115" s="28"/>
    </row>
    <row r="116" spans="31:35" x14ac:dyDescent="0.2">
      <c r="AE116" s="54"/>
      <c r="AF116" s="35"/>
      <c r="AG116" s="32"/>
      <c r="AH116" s="29"/>
      <c r="AI116" s="28"/>
    </row>
    <row r="117" spans="31:35" x14ac:dyDescent="0.2">
      <c r="AE117" s="54"/>
      <c r="AF117" s="35"/>
      <c r="AG117" s="32"/>
      <c r="AH117" s="29"/>
      <c r="AI117" s="28"/>
    </row>
    <row r="118" spans="31:35" x14ac:dyDescent="0.2">
      <c r="AE118" s="54"/>
      <c r="AF118" s="35"/>
      <c r="AG118" s="32"/>
      <c r="AH118" s="29"/>
      <c r="AI118" s="28"/>
    </row>
    <row r="119" spans="31:35" x14ac:dyDescent="0.2">
      <c r="AE119" s="54"/>
      <c r="AF119" s="35"/>
      <c r="AG119" s="32"/>
      <c r="AH119" s="29"/>
      <c r="AI119" s="28"/>
    </row>
    <row r="120" spans="31:35" x14ac:dyDescent="0.2">
      <c r="AE120" s="54"/>
      <c r="AF120" s="35"/>
      <c r="AG120" s="32"/>
      <c r="AH120" s="29"/>
      <c r="AI120" s="28"/>
    </row>
    <row r="121" spans="31:35" x14ac:dyDescent="0.2">
      <c r="AE121" s="54"/>
      <c r="AF121" s="35"/>
      <c r="AG121" s="32"/>
      <c r="AH121" s="29"/>
      <c r="AI121" s="28"/>
    </row>
    <row r="122" spans="31:35" x14ac:dyDescent="0.2">
      <c r="AE122" s="54"/>
      <c r="AF122" s="35"/>
      <c r="AG122" s="32"/>
      <c r="AH122" s="29"/>
      <c r="AI122" s="28"/>
    </row>
    <row r="123" spans="31:35" x14ac:dyDescent="0.2">
      <c r="AE123" s="54"/>
      <c r="AF123" s="35"/>
      <c r="AG123" s="32"/>
      <c r="AH123" s="29"/>
      <c r="AI123" s="28"/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2"/>
  <sheetViews>
    <sheetView topLeftCell="V1" zoomScale="60" zoomScaleNormal="60" workbookViewId="0">
      <selection activeCell="Z1" sqref="A1:Z1048576"/>
    </sheetView>
  </sheetViews>
  <sheetFormatPr defaultColWidth="9" defaultRowHeight="14.25" x14ac:dyDescent="0.2"/>
  <cols>
    <col min="1" max="1" width="39.125" style="285" bestFit="1" customWidth="1"/>
    <col min="2" max="2" width="31.875" style="269" bestFit="1" customWidth="1"/>
    <col min="3" max="3" width="31" style="269" bestFit="1" customWidth="1"/>
    <col min="4" max="4" width="22.75" style="269" bestFit="1" customWidth="1"/>
    <col min="5" max="5" width="22.5" style="285" bestFit="1" customWidth="1"/>
    <col min="6" max="6" width="17" style="285" bestFit="1" customWidth="1"/>
    <col min="7" max="7" width="14.625" style="273" bestFit="1" customWidth="1"/>
    <col min="8" max="8" width="16.625" style="273" bestFit="1" customWidth="1"/>
    <col min="9" max="9" width="18.875" style="273" bestFit="1" customWidth="1"/>
    <col min="10" max="10" width="18.125" style="273" bestFit="1" customWidth="1"/>
    <col min="11" max="11" width="20.125" style="285" bestFit="1" customWidth="1"/>
    <col min="12" max="12" width="26.5" style="285" bestFit="1" customWidth="1"/>
    <col min="13" max="13" width="26.625" style="285" bestFit="1" customWidth="1"/>
    <col min="14" max="14" width="17" style="285" bestFit="1" customWidth="1"/>
    <col min="15" max="15" width="26.125" style="270" bestFit="1" customWidth="1"/>
    <col min="16" max="16" width="42.875" style="270" bestFit="1" customWidth="1"/>
    <col min="17" max="17" width="43.625" style="270" bestFit="1" customWidth="1"/>
    <col min="18" max="18" width="27.75" style="270" bestFit="1" customWidth="1"/>
    <col min="19" max="19" width="53.125" style="270" bestFit="1" customWidth="1"/>
    <col min="20" max="20" width="14.625" style="270" bestFit="1" customWidth="1"/>
    <col min="21" max="21" width="19.125" style="271" bestFit="1" customWidth="1"/>
    <col min="22" max="22" width="25.5" style="271" bestFit="1" customWidth="1"/>
    <col min="23" max="23" width="23.875" style="271" bestFit="1" customWidth="1"/>
    <col min="24" max="24" width="41" style="271" bestFit="1" customWidth="1"/>
    <col min="25" max="25" width="29.625" style="271" bestFit="1" customWidth="1"/>
    <col min="26" max="26" width="31.875" style="271" bestFit="1" customWidth="1"/>
    <col min="27" max="27" width="34.25" style="285" bestFit="1" customWidth="1"/>
    <col min="28" max="16384" width="9" style="285"/>
  </cols>
  <sheetData>
    <row r="1" spans="1:26" x14ac:dyDescent="0.2">
      <c r="A1" s="285" t="s">
        <v>590</v>
      </c>
      <c r="B1" s="269" t="s">
        <v>1437</v>
      </c>
      <c r="C1" s="269" t="s">
        <v>1438</v>
      </c>
      <c r="D1" s="269" t="s">
        <v>1439</v>
      </c>
      <c r="E1" s="285" t="s">
        <v>1441</v>
      </c>
      <c r="F1" s="285" t="s">
        <v>1442</v>
      </c>
      <c r="G1" s="273" t="s">
        <v>1444</v>
      </c>
      <c r="H1" s="273" t="s">
        <v>1445</v>
      </c>
      <c r="I1" s="273" t="s">
        <v>1446</v>
      </c>
      <c r="J1" s="273" t="s">
        <v>1447</v>
      </c>
      <c r="K1" s="285" t="s">
        <v>1448</v>
      </c>
      <c r="L1" s="285" t="s">
        <v>1449</v>
      </c>
      <c r="M1" s="285" t="s">
        <v>1450</v>
      </c>
      <c r="N1" s="285" t="s">
        <v>1451</v>
      </c>
      <c r="O1" s="270" t="s">
        <v>1452</v>
      </c>
      <c r="P1" s="270" t="s">
        <v>1453</v>
      </c>
      <c r="Q1" s="270" t="s">
        <v>1454</v>
      </c>
      <c r="R1" s="270" t="s">
        <v>1455</v>
      </c>
      <c r="S1" s="270" t="s">
        <v>1456</v>
      </c>
      <c r="T1" s="270" t="s">
        <v>1457</v>
      </c>
      <c r="U1" s="271" t="s">
        <v>1458</v>
      </c>
      <c r="V1" s="271" t="s">
        <v>1459</v>
      </c>
      <c r="W1" s="271" t="s">
        <v>1460</v>
      </c>
      <c r="X1" s="271" t="s">
        <v>1461</v>
      </c>
      <c r="Y1" s="271" t="s">
        <v>1462</v>
      </c>
      <c r="Z1" s="271" t="s">
        <v>1465</v>
      </c>
    </row>
    <row r="2" spans="1:26" x14ac:dyDescent="0.2">
      <c r="A2" s="285" t="s">
        <v>591</v>
      </c>
      <c r="B2" s="269" t="s">
        <v>1466</v>
      </c>
      <c r="C2" s="269" t="s">
        <v>1467</v>
      </c>
      <c r="D2" s="269" t="s">
        <v>1468</v>
      </c>
      <c r="E2" s="285" t="s">
        <v>1470</v>
      </c>
      <c r="F2" s="285" t="s">
        <v>1471</v>
      </c>
      <c r="G2" s="273" t="s">
        <v>1473</v>
      </c>
      <c r="H2" s="273" t="s">
        <v>1474</v>
      </c>
      <c r="I2" s="273" t="s">
        <v>1475</v>
      </c>
      <c r="J2" s="273" t="s">
        <v>1476</v>
      </c>
      <c r="K2" s="285" t="s">
        <v>1477</v>
      </c>
      <c r="L2" s="285" t="s">
        <v>1478</v>
      </c>
      <c r="M2" s="285" t="s">
        <v>1479</v>
      </c>
      <c r="N2" s="285" t="s">
        <v>1480</v>
      </c>
      <c r="O2" s="270" t="s">
        <v>1481</v>
      </c>
      <c r="P2" s="270" t="s">
        <v>1482</v>
      </c>
      <c r="Q2" s="270" t="s">
        <v>1483</v>
      </c>
      <c r="R2" s="270" t="s">
        <v>1484</v>
      </c>
      <c r="S2" s="270" t="s">
        <v>1485</v>
      </c>
      <c r="T2" s="270" t="s">
        <v>1486</v>
      </c>
      <c r="U2" s="271" t="s">
        <v>1487</v>
      </c>
      <c r="V2" s="271" t="s">
        <v>1488</v>
      </c>
      <c r="W2" s="271" t="s">
        <v>1489</v>
      </c>
      <c r="X2" s="271" t="s">
        <v>1490</v>
      </c>
      <c r="Y2" s="271" t="s">
        <v>1491</v>
      </c>
      <c r="Z2" s="271" t="s">
        <v>1494</v>
      </c>
    </row>
    <row r="3" spans="1:26" x14ac:dyDescent="0.2">
      <c r="A3" s="285" t="s">
        <v>592</v>
      </c>
      <c r="B3" s="269">
        <v>66435225.710000001</v>
      </c>
      <c r="C3" s="269">
        <v>2365536.79</v>
      </c>
      <c r="D3" s="269">
        <v>12798275.76</v>
      </c>
      <c r="E3" s="285">
        <v>110580599.76000001</v>
      </c>
      <c r="F3" s="285">
        <v>26892633.190000001</v>
      </c>
      <c r="G3" s="273">
        <v>258122.7</v>
      </c>
      <c r="H3" s="273">
        <v>1473325.99</v>
      </c>
      <c r="I3" s="273">
        <v>506757</v>
      </c>
      <c r="J3" s="273">
        <v>782453.45</v>
      </c>
      <c r="K3" s="285">
        <v>81811.97</v>
      </c>
      <c r="L3" s="285">
        <v>-3982433.39</v>
      </c>
      <c r="M3" s="285">
        <v>-44824505.780000001</v>
      </c>
      <c r="N3" s="285">
        <v>332401947.81999999</v>
      </c>
      <c r="O3" s="270">
        <v>1193.96</v>
      </c>
      <c r="P3" s="270">
        <v>74635449.290000007</v>
      </c>
      <c r="Q3" s="270">
        <v>1906100.5</v>
      </c>
      <c r="R3" s="270">
        <v>193181.42</v>
      </c>
      <c r="S3" s="270">
        <v>68231357.280000001</v>
      </c>
      <c r="T3" s="270">
        <v>3156382.34</v>
      </c>
      <c r="U3" s="271">
        <v>98933751.260000005</v>
      </c>
      <c r="V3" s="271">
        <v>10680</v>
      </c>
      <c r="W3" s="271">
        <v>31053.599999999999</v>
      </c>
      <c r="X3" s="271">
        <v>32340593.66</v>
      </c>
      <c r="Y3" s="271">
        <v>6828991.4199999999</v>
      </c>
      <c r="Z3" s="271">
        <v>41900.379999999997</v>
      </c>
    </row>
    <row r="4" spans="1:26" x14ac:dyDescent="0.2">
      <c r="A4" s="285" t="s">
        <v>2321</v>
      </c>
      <c r="B4" s="269">
        <v>13805.18</v>
      </c>
      <c r="D4" s="269">
        <v>1010</v>
      </c>
      <c r="E4" s="285">
        <v>2459525.89</v>
      </c>
      <c r="F4" s="285">
        <v>17775</v>
      </c>
      <c r="J4" s="273">
        <v>9950</v>
      </c>
      <c r="L4" s="285">
        <v>-226997.82</v>
      </c>
      <c r="M4" s="285">
        <v>1351674.91</v>
      </c>
      <c r="N4" s="285">
        <v>1382089.34</v>
      </c>
      <c r="R4" s="270">
        <v>7.97</v>
      </c>
      <c r="S4" s="270">
        <v>480161</v>
      </c>
      <c r="T4" s="270">
        <v>52537.120000000003</v>
      </c>
      <c r="U4" s="271">
        <v>532001</v>
      </c>
      <c r="X4" s="271">
        <v>697.12</v>
      </c>
      <c r="Y4" s="271">
        <v>24608.33</v>
      </c>
    </row>
    <row r="5" spans="1:26" x14ac:dyDescent="0.2">
      <c r="A5" s="285" t="s">
        <v>2322</v>
      </c>
      <c r="B5" s="269">
        <v>8325.65</v>
      </c>
      <c r="E5" s="285">
        <v>3</v>
      </c>
      <c r="F5" s="285">
        <v>248332.51</v>
      </c>
      <c r="M5" s="285">
        <v>-1265213.75</v>
      </c>
      <c r="N5" s="285">
        <v>1532600</v>
      </c>
      <c r="R5" s="270">
        <v>44.96</v>
      </c>
      <c r="S5" s="270">
        <v>315093.5</v>
      </c>
      <c r="T5" s="270">
        <v>102678.27</v>
      </c>
      <c r="U5" s="271">
        <v>410159.5</v>
      </c>
      <c r="Y5" s="271">
        <v>18382.32</v>
      </c>
    </row>
    <row r="6" spans="1:26" x14ac:dyDescent="0.2">
      <c r="A6" s="285" t="s">
        <v>2323</v>
      </c>
      <c r="B6" s="269">
        <v>38689.99</v>
      </c>
      <c r="E6" s="285">
        <v>1909502</v>
      </c>
      <c r="F6" s="285">
        <v>27128</v>
      </c>
      <c r="M6" s="285">
        <v>-271995.01</v>
      </c>
      <c r="N6" s="285">
        <v>2300000</v>
      </c>
      <c r="S6" s="270">
        <v>290797</v>
      </c>
      <c r="T6" s="270">
        <v>96674.96</v>
      </c>
      <c r="U6" s="271">
        <v>354397</v>
      </c>
      <c r="X6" s="271">
        <v>36859.96</v>
      </c>
      <c r="Y6" s="271">
        <v>48900</v>
      </c>
    </row>
    <row r="7" spans="1:26" x14ac:dyDescent="0.2">
      <c r="A7" s="285" t="s">
        <v>2324</v>
      </c>
      <c r="B7" s="269">
        <v>10303.01</v>
      </c>
      <c r="D7" s="269">
        <v>7110.26</v>
      </c>
      <c r="E7" s="285">
        <v>3079633.46</v>
      </c>
      <c r="F7" s="285">
        <v>368988.9</v>
      </c>
      <c r="M7" s="285">
        <v>2366999.5</v>
      </c>
      <c r="N7" s="285">
        <v>1150000</v>
      </c>
      <c r="S7" s="270">
        <v>354920</v>
      </c>
      <c r="T7" s="270">
        <v>86830.03</v>
      </c>
      <c r="U7" s="271">
        <v>431307.48</v>
      </c>
      <c r="X7" s="271">
        <v>10442.549999999999</v>
      </c>
      <c r="Y7" s="271">
        <v>50963.87</v>
      </c>
    </row>
    <row r="8" spans="1:26" x14ac:dyDescent="0.2">
      <c r="A8" s="285" t="s">
        <v>2325</v>
      </c>
      <c r="B8" s="269">
        <v>17651.43</v>
      </c>
      <c r="E8" s="285">
        <v>3185806.66</v>
      </c>
      <c r="F8" s="285">
        <v>34</v>
      </c>
      <c r="M8" s="285">
        <v>1998031.28</v>
      </c>
      <c r="N8" s="285">
        <v>1250300</v>
      </c>
      <c r="S8" s="270">
        <v>366507</v>
      </c>
      <c r="T8" s="270">
        <v>10335.24</v>
      </c>
      <c r="U8" s="271">
        <v>372523</v>
      </c>
      <c r="X8" s="271">
        <v>36281.760000000002</v>
      </c>
      <c r="Y8" s="271">
        <v>12876.67</v>
      </c>
    </row>
    <row r="9" spans="1:26" x14ac:dyDescent="0.2">
      <c r="A9" s="285" t="s">
        <v>2326</v>
      </c>
      <c r="B9" s="269">
        <v>3109.02</v>
      </c>
      <c r="E9" s="285">
        <v>216195</v>
      </c>
      <c r="F9" s="285">
        <v>8863.7800000000007</v>
      </c>
      <c r="M9" s="285">
        <v>-1297325.6100000001</v>
      </c>
      <c r="N9" s="285">
        <v>1542339.31</v>
      </c>
      <c r="R9" s="270">
        <v>32.43</v>
      </c>
      <c r="S9" s="270">
        <v>243245.5</v>
      </c>
      <c r="T9" s="270">
        <v>358668.63</v>
      </c>
      <c r="U9" s="271">
        <v>522951.5</v>
      </c>
      <c r="X9" s="271">
        <v>69965.63</v>
      </c>
      <c r="Y9" s="271">
        <v>16878.330000000002</v>
      </c>
    </row>
    <row r="10" spans="1:26" x14ac:dyDescent="0.2">
      <c r="A10" s="285" t="s">
        <v>2327</v>
      </c>
      <c r="B10" s="269">
        <v>31536.13</v>
      </c>
      <c r="D10" s="269">
        <v>15370</v>
      </c>
      <c r="E10" s="285">
        <v>1200003.52</v>
      </c>
      <c r="F10" s="285">
        <v>3347.34</v>
      </c>
      <c r="M10" s="285">
        <v>-591406.13</v>
      </c>
      <c r="N10" s="285">
        <v>1850000</v>
      </c>
      <c r="S10" s="270">
        <v>825345.5</v>
      </c>
      <c r="T10" s="270">
        <v>84326.44</v>
      </c>
      <c r="U10" s="271">
        <v>871195.5</v>
      </c>
      <c r="X10" s="271">
        <v>29480</v>
      </c>
      <c r="Y10" s="271">
        <v>17333.32</v>
      </c>
    </row>
    <row r="11" spans="1:26" x14ac:dyDescent="0.2">
      <c r="A11" s="285" t="s">
        <v>2328</v>
      </c>
      <c r="B11" s="269">
        <v>137027.42000000001</v>
      </c>
      <c r="D11" s="269">
        <v>5820</v>
      </c>
      <c r="E11" s="285">
        <v>388420.16</v>
      </c>
      <c r="F11" s="285">
        <v>7993.26</v>
      </c>
      <c r="M11" s="285">
        <v>-668714.77</v>
      </c>
      <c r="N11" s="285">
        <v>1236758.5</v>
      </c>
      <c r="S11" s="270">
        <v>613197.35</v>
      </c>
      <c r="T11" s="270">
        <v>51463.23</v>
      </c>
      <c r="U11" s="271">
        <v>655047.35</v>
      </c>
      <c r="X11" s="271">
        <v>12858.23</v>
      </c>
      <c r="Y11" s="271">
        <v>25537.89</v>
      </c>
    </row>
    <row r="12" spans="1:26" x14ac:dyDescent="0.2">
      <c r="A12" s="285" t="s">
        <v>2329</v>
      </c>
      <c r="B12" s="269">
        <v>111.25</v>
      </c>
      <c r="E12" s="285">
        <v>594229.55000000005</v>
      </c>
      <c r="F12" s="285">
        <v>129216.92</v>
      </c>
      <c r="J12" s="273">
        <v>0</v>
      </c>
      <c r="M12" s="285">
        <v>-1024913.16</v>
      </c>
      <c r="N12" s="285">
        <v>1790913.12</v>
      </c>
      <c r="S12" s="270">
        <v>5037036.3</v>
      </c>
      <c r="T12" s="270">
        <v>254070</v>
      </c>
      <c r="U12" s="271">
        <v>5266106.3</v>
      </c>
      <c r="X12" s="271">
        <v>25000</v>
      </c>
      <c r="Y12" s="271">
        <v>42442.239999999998</v>
      </c>
    </row>
    <row r="13" spans="1:26" x14ac:dyDescent="0.2">
      <c r="A13" s="285" t="s">
        <v>2330</v>
      </c>
      <c r="B13" s="269">
        <v>7705.35</v>
      </c>
      <c r="D13" s="269">
        <v>4575</v>
      </c>
      <c r="E13" s="285">
        <v>1850247.97</v>
      </c>
      <c r="F13" s="285">
        <v>8109.05</v>
      </c>
      <c r="M13" s="285">
        <v>507687.67</v>
      </c>
      <c r="N13" s="285">
        <v>1385124.66</v>
      </c>
      <c r="S13" s="270">
        <v>838267.5</v>
      </c>
      <c r="T13" s="270">
        <v>39405.61</v>
      </c>
      <c r="U13" s="271">
        <v>868883.5</v>
      </c>
      <c r="X13" s="271">
        <v>10844.61</v>
      </c>
      <c r="Y13" s="271">
        <v>20119.96</v>
      </c>
    </row>
    <row r="14" spans="1:26" x14ac:dyDescent="0.2">
      <c r="A14" s="285" t="s">
        <v>2331</v>
      </c>
      <c r="B14" s="269">
        <v>8307.83</v>
      </c>
      <c r="D14" s="269">
        <v>30754</v>
      </c>
      <c r="E14" s="285">
        <v>950501.72</v>
      </c>
      <c r="F14" s="285">
        <v>28</v>
      </c>
      <c r="G14" s="273">
        <v>4950</v>
      </c>
      <c r="M14" s="285">
        <v>-206295.27</v>
      </c>
      <c r="N14" s="285">
        <v>1199644.94</v>
      </c>
      <c r="R14" s="270">
        <v>8.24</v>
      </c>
      <c r="S14" s="270">
        <v>587675</v>
      </c>
      <c r="T14" s="270">
        <v>36410.97</v>
      </c>
      <c r="U14" s="271">
        <v>613955</v>
      </c>
      <c r="X14" s="271">
        <v>5647.33</v>
      </c>
      <c r="Y14" s="271">
        <v>13200</v>
      </c>
    </row>
    <row r="15" spans="1:26" x14ac:dyDescent="0.2">
      <c r="A15" s="285" t="s">
        <v>2332</v>
      </c>
      <c r="B15" s="269">
        <v>1053.45</v>
      </c>
      <c r="E15" s="285">
        <v>1369932.1</v>
      </c>
      <c r="F15" s="285">
        <v>1611</v>
      </c>
      <c r="M15" s="285">
        <v>-243452.21</v>
      </c>
      <c r="N15" s="285">
        <v>1642759</v>
      </c>
      <c r="S15" s="270">
        <v>403159.5</v>
      </c>
      <c r="T15" s="270">
        <v>44748.49</v>
      </c>
      <c r="U15" s="271">
        <v>442925.5</v>
      </c>
      <c r="X15" s="271">
        <v>4982.49</v>
      </c>
      <c r="Y15" s="271">
        <v>26710.240000000002</v>
      </c>
    </row>
    <row r="16" spans="1:26" x14ac:dyDescent="0.2">
      <c r="A16" s="285" t="s">
        <v>2333</v>
      </c>
      <c r="B16" s="269">
        <v>3836.88</v>
      </c>
      <c r="D16" s="269">
        <v>48971</v>
      </c>
      <c r="F16" s="285">
        <v>5617.11</v>
      </c>
      <c r="M16" s="285">
        <v>-990620.14</v>
      </c>
      <c r="N16" s="285">
        <v>1067330</v>
      </c>
      <c r="S16" s="270">
        <v>525204.30000000005</v>
      </c>
      <c r="T16" s="270">
        <v>62662.12</v>
      </c>
      <c r="U16" s="271">
        <v>547619.30000000005</v>
      </c>
      <c r="X16" s="271">
        <v>57428.65</v>
      </c>
      <c r="Y16" s="271">
        <v>1103.3399999999999</v>
      </c>
    </row>
    <row r="22" spans="1:25" x14ac:dyDescent="0.2">
      <c r="A22" s="285" t="s">
        <v>1997</v>
      </c>
      <c r="B22" s="269">
        <v>629316.1</v>
      </c>
      <c r="C22" s="269">
        <v>76756.17</v>
      </c>
      <c r="D22" s="269">
        <v>214024.32000000001</v>
      </c>
      <c r="E22" s="285">
        <v>236643.35</v>
      </c>
      <c r="F22" s="285">
        <v>327009.14</v>
      </c>
      <c r="P22" s="270">
        <v>471014.44</v>
      </c>
      <c r="S22" s="270">
        <v>455100</v>
      </c>
      <c r="U22" s="271">
        <v>523181</v>
      </c>
      <c r="X22" s="271">
        <v>269384.90000000002</v>
      </c>
      <c r="Y22" s="271">
        <v>40365.269999999997</v>
      </c>
    </row>
    <row r="23" spans="1:25" x14ac:dyDescent="0.2">
      <c r="A23" s="285" t="s">
        <v>1998</v>
      </c>
      <c r="B23" s="269">
        <v>364571.65</v>
      </c>
      <c r="D23" s="269">
        <v>93407.24</v>
      </c>
      <c r="E23" s="285">
        <v>183931.6</v>
      </c>
      <c r="F23" s="285">
        <v>172514.88</v>
      </c>
      <c r="N23" s="285">
        <v>2340148.79</v>
      </c>
      <c r="P23" s="270">
        <v>504421</v>
      </c>
      <c r="Q23" s="270">
        <v>35000</v>
      </c>
      <c r="S23" s="270">
        <v>257860</v>
      </c>
      <c r="U23" s="271">
        <v>363340</v>
      </c>
      <c r="X23" s="271">
        <v>111997.49</v>
      </c>
      <c r="Y23" s="271">
        <v>23932.880000000001</v>
      </c>
    </row>
    <row r="24" spans="1:25" x14ac:dyDescent="0.2">
      <c r="A24" s="285" t="s">
        <v>1999</v>
      </c>
      <c r="B24" s="269">
        <v>720912.06</v>
      </c>
      <c r="C24" s="269">
        <v>55507.45</v>
      </c>
      <c r="D24" s="269">
        <v>270749.69</v>
      </c>
      <c r="E24" s="285">
        <v>204847.69</v>
      </c>
      <c r="F24" s="285">
        <v>140833.79999999999</v>
      </c>
      <c r="N24" s="285">
        <v>2461151.44</v>
      </c>
      <c r="P24" s="270">
        <v>900252.84</v>
      </c>
      <c r="S24" s="270">
        <v>632400</v>
      </c>
      <c r="U24" s="271">
        <v>766410</v>
      </c>
      <c r="X24" s="271">
        <v>314707.18</v>
      </c>
      <c r="Y24" s="271">
        <v>20421.240000000002</v>
      </c>
    </row>
    <row r="25" spans="1:25" x14ac:dyDescent="0.2">
      <c r="A25" s="285" t="s">
        <v>2000</v>
      </c>
      <c r="B25" s="269">
        <v>457151.34</v>
      </c>
      <c r="C25" s="269">
        <v>11437.33</v>
      </c>
      <c r="D25" s="269">
        <v>94751.58</v>
      </c>
      <c r="E25" s="285">
        <v>288013.28000000003</v>
      </c>
      <c r="F25" s="285">
        <v>126682.87</v>
      </c>
      <c r="N25" s="285">
        <v>1609968.11</v>
      </c>
      <c r="P25" s="270">
        <v>423596.56</v>
      </c>
      <c r="Q25" s="270">
        <v>30000</v>
      </c>
      <c r="R25" s="270">
        <v>110.56</v>
      </c>
      <c r="S25" s="270">
        <v>309800</v>
      </c>
      <c r="U25" s="271">
        <v>354910</v>
      </c>
      <c r="X25" s="271">
        <v>102156.32</v>
      </c>
      <c r="Y25" s="271">
        <v>38002.879999999997</v>
      </c>
    </row>
    <row r="26" spans="1:25" x14ac:dyDescent="0.2">
      <c r="A26" s="285" t="s">
        <v>2001</v>
      </c>
      <c r="B26" s="269">
        <v>260101.43</v>
      </c>
      <c r="C26" s="269">
        <v>712</v>
      </c>
      <c r="D26" s="269">
        <v>116047.52</v>
      </c>
      <c r="E26" s="285">
        <v>230012.6</v>
      </c>
      <c r="F26" s="285">
        <v>92092.22</v>
      </c>
      <c r="N26" s="285">
        <v>1693812.25</v>
      </c>
      <c r="P26" s="270">
        <v>279585.07</v>
      </c>
      <c r="R26" s="270">
        <v>10.52</v>
      </c>
      <c r="S26" s="270">
        <v>271290</v>
      </c>
      <c r="U26" s="271">
        <v>319965</v>
      </c>
      <c r="X26" s="271">
        <v>94752.75</v>
      </c>
      <c r="Y26" s="271">
        <v>17034.740000000002</v>
      </c>
    </row>
    <row r="27" spans="1:25" x14ac:dyDescent="0.2">
      <c r="A27" s="285" t="s">
        <v>2002</v>
      </c>
      <c r="B27" s="269">
        <v>748400.02</v>
      </c>
      <c r="C27" s="269">
        <v>68411.179999999993</v>
      </c>
      <c r="D27" s="269">
        <v>120458.09</v>
      </c>
      <c r="E27" s="285">
        <v>260756.32</v>
      </c>
      <c r="F27" s="285">
        <v>220384.21</v>
      </c>
      <c r="J27" s="273">
        <v>1007.7</v>
      </c>
      <c r="N27" s="285">
        <v>1247745.83</v>
      </c>
      <c r="P27" s="270">
        <v>707974.9</v>
      </c>
      <c r="R27" s="270">
        <v>1791.46</v>
      </c>
      <c r="S27" s="270">
        <v>373290</v>
      </c>
      <c r="U27" s="271">
        <v>476541</v>
      </c>
      <c r="X27" s="271">
        <v>356431.62</v>
      </c>
      <c r="Y27" s="271">
        <v>34258.35</v>
      </c>
    </row>
    <row r="28" spans="1:25" x14ac:dyDescent="0.2">
      <c r="A28" s="285" t="s">
        <v>2003</v>
      </c>
      <c r="B28" s="269">
        <v>777193.34</v>
      </c>
      <c r="C28" s="269">
        <v>15960</v>
      </c>
      <c r="D28" s="269">
        <v>118149.54</v>
      </c>
      <c r="E28" s="285">
        <v>335025.21000000002</v>
      </c>
      <c r="F28" s="285">
        <v>180508.69</v>
      </c>
      <c r="J28" s="273">
        <v>957.95</v>
      </c>
      <c r="N28" s="285">
        <v>1804121.26</v>
      </c>
      <c r="P28" s="270">
        <v>409208.42</v>
      </c>
      <c r="S28" s="270">
        <v>150320</v>
      </c>
      <c r="U28" s="271">
        <v>222800</v>
      </c>
      <c r="X28" s="271">
        <v>175706.57</v>
      </c>
      <c r="Y28" s="271">
        <v>43212.27</v>
      </c>
    </row>
    <row r="29" spans="1:25" x14ac:dyDescent="0.2">
      <c r="A29" s="285" t="s">
        <v>2004</v>
      </c>
      <c r="B29" s="269">
        <v>837842.61</v>
      </c>
      <c r="C29" s="269">
        <v>26596</v>
      </c>
      <c r="D29" s="269">
        <v>163050.10999999999</v>
      </c>
      <c r="E29" s="285">
        <v>370632.18</v>
      </c>
      <c r="F29" s="285">
        <v>228590.16</v>
      </c>
      <c r="J29" s="273">
        <v>68.55</v>
      </c>
      <c r="M29" s="285">
        <v>539.76</v>
      </c>
      <c r="N29" s="285">
        <v>1414760.08</v>
      </c>
      <c r="P29" s="270">
        <v>796911.28</v>
      </c>
      <c r="Q29" s="270">
        <v>28793.1</v>
      </c>
      <c r="R29" s="270">
        <v>1.59</v>
      </c>
      <c r="S29" s="270">
        <v>317580</v>
      </c>
      <c r="U29" s="271">
        <v>426090</v>
      </c>
      <c r="X29" s="271">
        <v>308755.57</v>
      </c>
      <c r="Y29" s="271">
        <v>53553.2</v>
      </c>
    </row>
    <row r="30" spans="1:25" x14ac:dyDescent="0.2">
      <c r="A30" s="285" t="s">
        <v>2005</v>
      </c>
      <c r="B30" s="269">
        <v>988861.49</v>
      </c>
      <c r="C30" s="269">
        <v>30925</v>
      </c>
      <c r="D30" s="269">
        <v>455353.87</v>
      </c>
      <c r="E30" s="285">
        <v>183652.26</v>
      </c>
      <c r="F30" s="285">
        <v>174148.11</v>
      </c>
      <c r="J30" s="273">
        <v>158.88</v>
      </c>
      <c r="N30" s="285">
        <v>1595887.05</v>
      </c>
      <c r="P30" s="270">
        <v>939847.95</v>
      </c>
      <c r="Q30" s="270">
        <v>29628.42</v>
      </c>
      <c r="R30" s="270">
        <v>2.23</v>
      </c>
      <c r="S30" s="270">
        <v>379320</v>
      </c>
      <c r="U30" s="271">
        <v>540960</v>
      </c>
      <c r="X30" s="271">
        <v>545069.56000000006</v>
      </c>
      <c r="Y30" s="271">
        <v>23976.12</v>
      </c>
    </row>
    <row r="31" spans="1:25" x14ac:dyDescent="0.2">
      <c r="A31" s="285" t="s">
        <v>2006</v>
      </c>
      <c r="B31" s="269">
        <v>661758.67000000004</v>
      </c>
      <c r="C31" s="269">
        <v>32580</v>
      </c>
      <c r="D31" s="269">
        <v>231832.81</v>
      </c>
      <c r="E31" s="285">
        <v>110043.37</v>
      </c>
      <c r="F31" s="285">
        <v>181983.42</v>
      </c>
      <c r="J31" s="273">
        <v>7.2</v>
      </c>
      <c r="N31" s="285">
        <v>1789492.25</v>
      </c>
      <c r="P31" s="270">
        <v>477025.09</v>
      </c>
      <c r="Q31" s="270">
        <v>17482.21</v>
      </c>
      <c r="S31" s="270">
        <v>158980</v>
      </c>
      <c r="U31" s="271">
        <v>196930</v>
      </c>
      <c r="X31" s="271">
        <v>295264.87</v>
      </c>
      <c r="Y31" s="271">
        <v>23131.56</v>
      </c>
    </row>
    <row r="32" spans="1:25" x14ac:dyDescent="0.2">
      <c r="A32" s="285" t="s">
        <v>2007</v>
      </c>
      <c r="B32" s="269">
        <v>629864.09</v>
      </c>
      <c r="C32" s="269">
        <v>3760</v>
      </c>
      <c r="D32" s="269">
        <v>105881.52</v>
      </c>
      <c r="E32" s="285">
        <v>225651.54</v>
      </c>
      <c r="F32" s="285">
        <v>425786.17</v>
      </c>
      <c r="N32" s="285">
        <v>3102228.3</v>
      </c>
      <c r="P32" s="270">
        <v>520072.61</v>
      </c>
      <c r="Q32" s="270">
        <v>57238.81</v>
      </c>
      <c r="S32" s="270">
        <v>334560</v>
      </c>
      <c r="U32" s="271">
        <v>416154</v>
      </c>
      <c r="X32" s="271">
        <v>182245.09</v>
      </c>
      <c r="Y32" s="271">
        <v>76007.64</v>
      </c>
    </row>
    <row r="33" spans="1:25" x14ac:dyDescent="0.2">
      <c r="A33" s="285" t="s">
        <v>2008</v>
      </c>
      <c r="B33" s="269">
        <v>1002672.46</v>
      </c>
      <c r="C33" s="269">
        <v>34664.550000000003</v>
      </c>
      <c r="D33" s="269">
        <v>101204.59</v>
      </c>
      <c r="E33" s="285">
        <v>301789.09000000003</v>
      </c>
      <c r="F33" s="285">
        <v>174737.51</v>
      </c>
      <c r="N33" s="285">
        <v>1484748</v>
      </c>
      <c r="P33" s="270">
        <v>806622.32</v>
      </c>
      <c r="Q33" s="270">
        <v>85384.33</v>
      </c>
      <c r="R33" s="270">
        <v>1593.62</v>
      </c>
      <c r="S33" s="270">
        <v>161700</v>
      </c>
      <c r="U33" s="271">
        <v>237933</v>
      </c>
      <c r="X33" s="271">
        <v>217105.63</v>
      </c>
      <c r="Y33" s="271">
        <v>45304.480000000003</v>
      </c>
    </row>
    <row r="34" spans="1:25" x14ac:dyDescent="0.2">
      <c r="A34" s="285" t="s">
        <v>2009</v>
      </c>
      <c r="B34" s="269">
        <v>951360.28</v>
      </c>
      <c r="C34" s="269">
        <v>12021.32</v>
      </c>
      <c r="D34" s="269">
        <v>119510.02</v>
      </c>
      <c r="E34" s="285">
        <v>91779.72</v>
      </c>
      <c r="F34" s="285">
        <v>218732.91</v>
      </c>
      <c r="J34" s="273">
        <v>200</v>
      </c>
      <c r="N34" s="285">
        <v>1924840.79</v>
      </c>
      <c r="P34" s="270">
        <v>647759.28</v>
      </c>
      <c r="R34" s="270">
        <v>260.56</v>
      </c>
      <c r="S34" s="270">
        <v>198280</v>
      </c>
      <c r="U34" s="271">
        <v>279931</v>
      </c>
      <c r="X34" s="271">
        <v>228530.16</v>
      </c>
      <c r="Y34" s="271">
        <v>38843.32</v>
      </c>
    </row>
    <row r="35" spans="1:25" x14ac:dyDescent="0.2">
      <c r="A35" s="285" t="s">
        <v>2010</v>
      </c>
      <c r="B35" s="269">
        <v>1621122.79</v>
      </c>
      <c r="C35" s="269">
        <v>15163</v>
      </c>
      <c r="D35" s="269">
        <v>189140.68</v>
      </c>
      <c r="E35" s="285">
        <v>219316.2</v>
      </c>
      <c r="F35" s="285">
        <v>130890.71</v>
      </c>
      <c r="N35" s="285">
        <v>1101601.1100000001</v>
      </c>
      <c r="P35" s="270">
        <v>900082.57</v>
      </c>
      <c r="Q35" s="270">
        <v>21786.45</v>
      </c>
      <c r="S35" s="270">
        <v>341100</v>
      </c>
      <c r="U35" s="271">
        <v>449106</v>
      </c>
      <c r="X35" s="271">
        <v>201481.62</v>
      </c>
      <c r="Y35" s="271">
        <v>20873.2</v>
      </c>
    </row>
    <row r="36" spans="1:25" x14ac:dyDescent="0.2">
      <c r="A36" s="285" t="s">
        <v>2011</v>
      </c>
      <c r="B36" s="269">
        <v>587697.62</v>
      </c>
      <c r="C36" s="269">
        <v>3511.64</v>
      </c>
      <c r="D36" s="269">
        <v>122833.73</v>
      </c>
      <c r="E36" s="285">
        <v>1406863.24</v>
      </c>
      <c r="F36" s="285">
        <v>72829.75</v>
      </c>
      <c r="N36" s="285">
        <v>528949.56000000006</v>
      </c>
      <c r="P36" s="270">
        <v>527715.54</v>
      </c>
      <c r="Q36" s="270">
        <v>74644.27</v>
      </c>
      <c r="S36" s="270">
        <v>196340</v>
      </c>
      <c r="U36" s="271">
        <v>277334</v>
      </c>
      <c r="X36" s="271">
        <v>227173.86</v>
      </c>
      <c r="Y36" s="271">
        <v>37824.04</v>
      </c>
    </row>
    <row r="37" spans="1:25" x14ac:dyDescent="0.2">
      <c r="A37" s="285" t="s">
        <v>2012</v>
      </c>
      <c r="B37" s="269">
        <v>598653.12</v>
      </c>
      <c r="C37" s="269">
        <v>56150</v>
      </c>
      <c r="D37" s="269">
        <v>131618.51</v>
      </c>
      <c r="E37" s="285">
        <v>426649.79</v>
      </c>
      <c r="F37" s="285">
        <v>52313.68</v>
      </c>
      <c r="M37" s="285">
        <v>99448.88</v>
      </c>
      <c r="N37" s="285">
        <v>1603684.39</v>
      </c>
      <c r="P37" s="270">
        <v>608630.96</v>
      </c>
      <c r="S37" s="270">
        <v>350980</v>
      </c>
      <c r="U37" s="271">
        <v>422290</v>
      </c>
      <c r="X37" s="271">
        <v>125513.72</v>
      </c>
      <c r="Y37" s="271">
        <v>16965.72</v>
      </c>
    </row>
    <row r="38" spans="1:25" x14ac:dyDescent="0.2">
      <c r="A38" s="285" t="s">
        <v>2013</v>
      </c>
      <c r="B38" s="269">
        <v>592872.75</v>
      </c>
      <c r="C38" s="269">
        <v>11253.85</v>
      </c>
      <c r="D38" s="269">
        <v>69167.41</v>
      </c>
      <c r="E38" s="285">
        <v>126376.84</v>
      </c>
      <c r="F38" s="285">
        <v>79638.649999999994</v>
      </c>
      <c r="N38" s="285">
        <v>1498620.76</v>
      </c>
      <c r="P38" s="270">
        <v>550359.99</v>
      </c>
      <c r="Q38" s="270">
        <v>9481.8700000000008</v>
      </c>
      <c r="R38" s="270">
        <v>43.58</v>
      </c>
      <c r="S38" s="270">
        <v>164180</v>
      </c>
      <c r="U38" s="271">
        <v>210440</v>
      </c>
      <c r="X38" s="271">
        <v>91982.21</v>
      </c>
      <c r="Y38" s="271">
        <v>27414.16</v>
      </c>
    </row>
    <row r="39" spans="1:25" x14ac:dyDescent="0.2">
      <c r="A39" s="285" t="s">
        <v>2014</v>
      </c>
      <c r="B39" s="269">
        <v>401454.4</v>
      </c>
      <c r="C39" s="269">
        <v>18201.580000000002</v>
      </c>
      <c r="D39" s="269">
        <v>39011.769999999997</v>
      </c>
      <c r="E39" s="285">
        <v>1308398.01</v>
      </c>
      <c r="F39" s="285">
        <v>198403.36</v>
      </c>
      <c r="N39" s="285">
        <v>2339595.1</v>
      </c>
      <c r="P39" s="270">
        <v>654727.51</v>
      </c>
      <c r="Q39" s="270">
        <v>24222.81</v>
      </c>
      <c r="S39" s="270">
        <v>283480</v>
      </c>
      <c r="U39" s="271">
        <v>408570</v>
      </c>
      <c r="X39" s="271">
        <v>172655.25</v>
      </c>
      <c r="Y39" s="271">
        <v>67528</v>
      </c>
    </row>
    <row r="40" spans="1:25" x14ac:dyDescent="0.2">
      <c r="A40" s="285" t="s">
        <v>2015</v>
      </c>
      <c r="B40" s="269">
        <v>687336.3</v>
      </c>
      <c r="C40" s="269">
        <v>12383.24</v>
      </c>
      <c r="D40" s="269">
        <v>112999.26</v>
      </c>
      <c r="E40" s="285">
        <v>220210.1</v>
      </c>
      <c r="F40" s="285">
        <v>97856.81</v>
      </c>
      <c r="J40" s="273">
        <v>375.7</v>
      </c>
      <c r="N40" s="285">
        <v>1457071.21</v>
      </c>
      <c r="P40" s="270">
        <v>487808.75</v>
      </c>
      <c r="Q40" s="270">
        <v>57657.93</v>
      </c>
      <c r="R40" s="270">
        <v>244.69</v>
      </c>
      <c r="S40" s="270">
        <v>68600</v>
      </c>
      <c r="U40" s="271">
        <v>164544</v>
      </c>
      <c r="X40" s="271">
        <v>127887.99</v>
      </c>
      <c r="Y40" s="271">
        <v>18672.38</v>
      </c>
    </row>
    <row r="41" spans="1:25" x14ac:dyDescent="0.2">
      <c r="A41" s="285" t="s">
        <v>2016</v>
      </c>
      <c r="B41" s="269">
        <v>674151.96</v>
      </c>
      <c r="C41" s="269">
        <v>6460.23</v>
      </c>
      <c r="D41" s="269">
        <v>128292.3</v>
      </c>
      <c r="E41" s="285">
        <v>348013.77</v>
      </c>
      <c r="F41" s="285">
        <v>406160.34</v>
      </c>
      <c r="N41" s="285">
        <v>1798384.44</v>
      </c>
      <c r="P41" s="270">
        <v>449287.28</v>
      </c>
      <c r="Q41" s="270">
        <v>40910</v>
      </c>
      <c r="S41" s="270">
        <v>159000</v>
      </c>
      <c r="U41" s="271">
        <v>213348</v>
      </c>
      <c r="X41" s="271">
        <v>120445.92</v>
      </c>
      <c r="Y41" s="271">
        <v>62286.76</v>
      </c>
    </row>
    <row r="42" spans="1:25" x14ac:dyDescent="0.2">
      <c r="A42" s="285" t="s">
        <v>2017</v>
      </c>
      <c r="B42" s="269">
        <v>743550.97</v>
      </c>
      <c r="C42" s="269">
        <v>3474.26</v>
      </c>
      <c r="D42" s="269">
        <v>143725.79999999999</v>
      </c>
      <c r="E42" s="285">
        <v>309849.51</v>
      </c>
      <c r="F42" s="285">
        <v>205263.25</v>
      </c>
      <c r="J42" s="273">
        <v>428.97</v>
      </c>
      <c r="N42" s="285">
        <v>1262156.06</v>
      </c>
      <c r="P42" s="270">
        <v>781258.02</v>
      </c>
      <c r="Q42" s="270">
        <v>65884.820000000007</v>
      </c>
      <c r="S42" s="270">
        <v>229340</v>
      </c>
      <c r="U42" s="271">
        <v>329450</v>
      </c>
      <c r="X42" s="271">
        <v>212466.08</v>
      </c>
      <c r="Y42" s="271">
        <v>45739.64</v>
      </c>
    </row>
    <row r="43" spans="1:25" x14ac:dyDescent="0.2">
      <c r="A43" s="285" t="s">
        <v>2018</v>
      </c>
      <c r="B43" s="269">
        <v>611686.32999999996</v>
      </c>
      <c r="D43" s="269">
        <v>234324.65</v>
      </c>
      <c r="E43" s="285">
        <v>517290.16</v>
      </c>
      <c r="F43" s="285">
        <v>89816.26</v>
      </c>
      <c r="N43" s="285">
        <v>1683339.65</v>
      </c>
      <c r="P43" s="270">
        <v>497050.05</v>
      </c>
      <c r="Q43" s="270">
        <v>243470.48</v>
      </c>
      <c r="S43" s="270">
        <v>63320</v>
      </c>
      <c r="U43" s="271">
        <v>155217</v>
      </c>
      <c r="X43" s="271">
        <v>140741.44</v>
      </c>
      <c r="Y43" s="271">
        <v>34528.519999999997</v>
      </c>
    </row>
    <row r="44" spans="1:25" x14ac:dyDescent="0.2">
      <c r="A44" s="285" t="s">
        <v>2149</v>
      </c>
      <c r="B44" s="269">
        <v>877310.32</v>
      </c>
      <c r="C44" s="269">
        <v>12000</v>
      </c>
      <c r="D44" s="269">
        <v>181572.54</v>
      </c>
      <c r="E44" s="285">
        <v>329089.65999999997</v>
      </c>
      <c r="F44" s="285">
        <v>66170.259999999995</v>
      </c>
      <c r="N44" s="285">
        <v>2224890.19</v>
      </c>
      <c r="P44" s="270">
        <v>488549.07</v>
      </c>
      <c r="S44" s="270">
        <v>185200</v>
      </c>
      <c r="U44" s="271">
        <v>238540</v>
      </c>
      <c r="X44" s="271">
        <v>170178.93</v>
      </c>
      <c r="Y44" s="271">
        <v>35412.639999999999</v>
      </c>
    </row>
    <row r="45" spans="1:25" x14ac:dyDescent="0.2">
      <c r="A45" s="285" t="s">
        <v>2162</v>
      </c>
      <c r="B45" s="269">
        <v>526260.11</v>
      </c>
      <c r="C45" s="269">
        <v>30480</v>
      </c>
      <c r="D45" s="269">
        <v>94856.34</v>
      </c>
      <c r="E45" s="285">
        <v>1890920.74</v>
      </c>
      <c r="F45" s="285">
        <v>573534.67000000004</v>
      </c>
      <c r="J45" s="273">
        <v>10000</v>
      </c>
      <c r="P45" s="270">
        <v>613948.31999999995</v>
      </c>
      <c r="S45" s="270">
        <v>231780</v>
      </c>
      <c r="U45" s="271">
        <v>281568</v>
      </c>
      <c r="X45" s="271">
        <v>156791.67000000001</v>
      </c>
      <c r="Y45" s="271">
        <v>134878.44</v>
      </c>
    </row>
    <row r="46" spans="1:25" x14ac:dyDescent="0.2">
      <c r="A46" s="285" t="s">
        <v>2019</v>
      </c>
      <c r="B46" s="269">
        <v>514136.06</v>
      </c>
      <c r="C46" s="269">
        <v>0</v>
      </c>
      <c r="D46" s="269">
        <v>88250.96</v>
      </c>
      <c r="E46" s="285">
        <v>1307831.51</v>
      </c>
      <c r="F46" s="285">
        <v>143916.18</v>
      </c>
      <c r="J46" s="273">
        <v>74.760000000000005</v>
      </c>
      <c r="M46" s="285">
        <v>-88236.71</v>
      </c>
      <c r="N46" s="285">
        <v>721555.06</v>
      </c>
      <c r="P46" s="270">
        <v>453406.23</v>
      </c>
      <c r="S46" s="270">
        <v>363888.3</v>
      </c>
      <c r="T46" s="270">
        <v>103936</v>
      </c>
      <c r="U46" s="271">
        <v>598788.30000000005</v>
      </c>
      <c r="X46" s="271">
        <v>165296.03</v>
      </c>
      <c r="Y46" s="271">
        <v>71512.23</v>
      </c>
    </row>
    <row r="47" spans="1:25" x14ac:dyDescent="0.2">
      <c r="A47" s="285" t="s">
        <v>2020</v>
      </c>
      <c r="B47" s="269">
        <v>330760.40000000002</v>
      </c>
      <c r="C47" s="269">
        <v>0</v>
      </c>
      <c r="D47" s="269">
        <v>47417.37</v>
      </c>
      <c r="E47" s="285">
        <v>63047.75</v>
      </c>
      <c r="F47" s="285">
        <v>685678.13</v>
      </c>
      <c r="J47" s="273">
        <v>0</v>
      </c>
      <c r="M47" s="285">
        <v>-40937.599999999999</v>
      </c>
      <c r="N47" s="285">
        <v>1541680.81</v>
      </c>
      <c r="P47" s="270">
        <v>436784.47</v>
      </c>
      <c r="S47" s="270">
        <v>505480.5</v>
      </c>
      <c r="T47" s="270">
        <v>170342</v>
      </c>
      <c r="U47" s="271">
        <v>807294.5</v>
      </c>
      <c r="X47" s="271">
        <v>181435.81</v>
      </c>
      <c r="Y47" s="271">
        <v>74475.88</v>
      </c>
    </row>
    <row r="48" spans="1:25" x14ac:dyDescent="0.2">
      <c r="A48" s="285" t="s">
        <v>2021</v>
      </c>
      <c r="B48" s="269">
        <v>328764.40000000002</v>
      </c>
      <c r="C48" s="269">
        <v>0</v>
      </c>
      <c r="D48" s="269">
        <v>25950.71</v>
      </c>
      <c r="E48" s="285">
        <v>1445045.3</v>
      </c>
      <c r="F48" s="285">
        <v>473694.1</v>
      </c>
      <c r="J48" s="273">
        <v>28.26</v>
      </c>
      <c r="M48" s="285">
        <v>-118467.42</v>
      </c>
      <c r="N48" s="285">
        <v>3101072.39</v>
      </c>
      <c r="P48" s="270">
        <v>335061.8</v>
      </c>
      <c r="S48" s="270">
        <v>762037.5</v>
      </c>
      <c r="T48" s="270">
        <v>93264</v>
      </c>
      <c r="U48" s="271">
        <v>953827.5</v>
      </c>
      <c r="X48" s="271">
        <v>126223.52</v>
      </c>
      <c r="Y48" s="271">
        <v>74966.179999999993</v>
      </c>
    </row>
    <row r="49" spans="1:25" x14ac:dyDescent="0.2">
      <c r="A49" s="285" t="s">
        <v>2022</v>
      </c>
      <c r="B49" s="269">
        <v>66343.350000000006</v>
      </c>
      <c r="C49" s="269">
        <v>0</v>
      </c>
      <c r="D49" s="269">
        <v>55151.01</v>
      </c>
      <c r="E49" s="285">
        <v>1892053.75</v>
      </c>
      <c r="F49" s="285">
        <v>116254.94</v>
      </c>
      <c r="J49" s="273">
        <v>58.53</v>
      </c>
      <c r="M49" s="285">
        <v>-60311.14</v>
      </c>
      <c r="N49" s="285">
        <v>2713140.37</v>
      </c>
      <c r="P49" s="270">
        <v>314113.45</v>
      </c>
      <c r="R49" s="270">
        <v>340.05</v>
      </c>
      <c r="S49" s="270">
        <v>349263</v>
      </c>
      <c r="T49" s="270">
        <v>67936</v>
      </c>
      <c r="U49" s="271">
        <v>499353</v>
      </c>
      <c r="X49" s="271">
        <v>132467.41</v>
      </c>
      <c r="Y49" s="271">
        <v>56031.57</v>
      </c>
    </row>
    <row r="50" spans="1:25" x14ac:dyDescent="0.2">
      <c r="A50" s="285" t="s">
        <v>2023</v>
      </c>
      <c r="B50" s="269">
        <v>329649.99</v>
      </c>
      <c r="C50" s="269">
        <v>0</v>
      </c>
      <c r="D50" s="269">
        <v>76379.490000000005</v>
      </c>
      <c r="E50" s="285">
        <v>130573.63</v>
      </c>
      <c r="F50" s="285">
        <v>255282.13</v>
      </c>
      <c r="H50" s="273">
        <v>38222.5</v>
      </c>
      <c r="J50" s="273">
        <v>146.46</v>
      </c>
      <c r="M50" s="285">
        <v>-124045.97</v>
      </c>
      <c r="N50" s="285">
        <v>2152655.08</v>
      </c>
      <c r="P50" s="270">
        <v>539259.55000000005</v>
      </c>
      <c r="R50" s="270">
        <v>54.05</v>
      </c>
      <c r="S50" s="270">
        <v>346250.3</v>
      </c>
      <c r="T50" s="270">
        <v>138612</v>
      </c>
      <c r="U50" s="271">
        <v>682870.3</v>
      </c>
      <c r="X50" s="271">
        <v>158003.41</v>
      </c>
      <c r="Y50" s="271">
        <v>43903.17</v>
      </c>
    </row>
    <row r="51" spans="1:25" x14ac:dyDescent="0.2">
      <c r="A51" s="285" t="s">
        <v>2150</v>
      </c>
      <c r="B51" s="269">
        <v>245757.38</v>
      </c>
      <c r="C51" s="269">
        <v>0</v>
      </c>
      <c r="D51" s="269">
        <v>42571.5</v>
      </c>
      <c r="E51" s="285">
        <v>373518.5</v>
      </c>
      <c r="F51" s="285">
        <v>149545.4</v>
      </c>
      <c r="J51" s="273">
        <v>0</v>
      </c>
      <c r="M51" s="285">
        <v>-68874.009999999995</v>
      </c>
      <c r="N51" s="285">
        <v>2872107.81</v>
      </c>
      <c r="P51" s="270">
        <v>356850.67</v>
      </c>
      <c r="R51" s="270">
        <v>91.13</v>
      </c>
      <c r="S51" s="270">
        <v>227031</v>
      </c>
      <c r="T51" s="270">
        <v>84000</v>
      </c>
      <c r="U51" s="271">
        <v>427701</v>
      </c>
      <c r="X51" s="271">
        <v>112199.43</v>
      </c>
      <c r="Y51" s="271">
        <v>74529.73</v>
      </c>
    </row>
    <row r="52" spans="1:25" x14ac:dyDescent="0.2">
      <c r="A52" s="285" t="s">
        <v>2024</v>
      </c>
      <c r="B52" s="269">
        <v>105121.51</v>
      </c>
      <c r="C52" s="269">
        <v>0</v>
      </c>
      <c r="D52" s="269">
        <v>26976.04</v>
      </c>
      <c r="E52" s="285">
        <v>423204.01</v>
      </c>
      <c r="F52" s="285">
        <v>110004.39</v>
      </c>
      <c r="N52" s="285">
        <v>2033236.3</v>
      </c>
      <c r="P52" s="270">
        <v>492045.88</v>
      </c>
      <c r="S52" s="270">
        <v>214770</v>
      </c>
      <c r="U52" s="271">
        <v>548669</v>
      </c>
      <c r="X52" s="271">
        <v>175699.24</v>
      </c>
      <c r="Y52" s="271">
        <v>26473.439999999999</v>
      </c>
    </row>
    <row r="53" spans="1:25" x14ac:dyDescent="0.2">
      <c r="A53" s="285" t="s">
        <v>2025</v>
      </c>
      <c r="B53" s="269">
        <v>301741.40999999997</v>
      </c>
      <c r="C53" s="269">
        <v>22150</v>
      </c>
      <c r="D53" s="269">
        <v>71175.649999999994</v>
      </c>
      <c r="E53" s="285">
        <v>2043742.94</v>
      </c>
      <c r="F53" s="285">
        <v>536309.64</v>
      </c>
      <c r="N53" s="285">
        <v>575288.56999999995</v>
      </c>
      <c r="P53" s="270">
        <v>509449.53</v>
      </c>
      <c r="S53" s="270">
        <v>175650</v>
      </c>
      <c r="U53" s="271">
        <v>490251</v>
      </c>
      <c r="X53" s="271">
        <v>309547.27</v>
      </c>
      <c r="Y53" s="271">
        <v>79077.929999999993</v>
      </c>
    </row>
    <row r="54" spans="1:25" x14ac:dyDescent="0.2">
      <c r="A54" s="285" t="s">
        <v>2026</v>
      </c>
      <c r="B54" s="269">
        <v>799928.34</v>
      </c>
      <c r="C54" s="269">
        <v>0</v>
      </c>
      <c r="D54" s="269">
        <v>22467.05</v>
      </c>
      <c r="E54" s="285">
        <v>2435359.3199999998</v>
      </c>
      <c r="F54" s="285">
        <v>153974.87</v>
      </c>
      <c r="N54" s="285">
        <v>1317062.58</v>
      </c>
      <c r="P54" s="270">
        <v>393353.32</v>
      </c>
      <c r="S54" s="270">
        <v>320460</v>
      </c>
      <c r="U54" s="271">
        <v>543940</v>
      </c>
      <c r="X54" s="271">
        <v>76325.8</v>
      </c>
      <c r="Y54" s="271">
        <v>49481.22</v>
      </c>
    </row>
    <row r="55" spans="1:25" x14ac:dyDescent="0.2">
      <c r="A55" s="285" t="s">
        <v>2027</v>
      </c>
      <c r="B55" s="269">
        <v>137701.71</v>
      </c>
      <c r="C55" s="269">
        <v>0</v>
      </c>
      <c r="D55" s="269">
        <v>41225.379999999997</v>
      </c>
      <c r="E55" s="285">
        <v>82125.02</v>
      </c>
      <c r="F55" s="285">
        <v>232915.98</v>
      </c>
      <c r="N55" s="285">
        <v>2202516.2599999998</v>
      </c>
      <c r="P55" s="270">
        <v>459443.61</v>
      </c>
      <c r="S55" s="270">
        <v>169140</v>
      </c>
      <c r="U55" s="271">
        <v>427396</v>
      </c>
      <c r="X55" s="271">
        <v>177163.98</v>
      </c>
      <c r="Y55" s="271">
        <v>70732.259999999995</v>
      </c>
    </row>
    <row r="56" spans="1:25" x14ac:dyDescent="0.2">
      <c r="A56" s="285" t="s">
        <v>2151</v>
      </c>
      <c r="B56" s="269">
        <v>666476.96</v>
      </c>
      <c r="C56" s="269">
        <v>0</v>
      </c>
      <c r="D56" s="269">
        <v>33950</v>
      </c>
      <c r="E56" s="285">
        <v>337370.01</v>
      </c>
      <c r="F56" s="285">
        <v>129126.12</v>
      </c>
      <c r="N56" s="285">
        <v>2224684.62</v>
      </c>
      <c r="P56" s="270">
        <v>459529.12</v>
      </c>
      <c r="S56" s="270">
        <v>107970</v>
      </c>
      <c r="U56" s="271">
        <v>371430</v>
      </c>
      <c r="X56" s="271">
        <v>132796.87</v>
      </c>
      <c r="Y56" s="271">
        <v>48501.87</v>
      </c>
    </row>
    <row r="57" spans="1:25" x14ac:dyDescent="0.2">
      <c r="A57" s="285" t="s">
        <v>2028</v>
      </c>
      <c r="B57" s="269">
        <v>416666.51</v>
      </c>
      <c r="C57" s="269">
        <v>10040</v>
      </c>
      <c r="D57" s="269">
        <v>46358.62</v>
      </c>
      <c r="E57" s="285">
        <v>9502</v>
      </c>
      <c r="F57" s="285">
        <v>194796.78</v>
      </c>
      <c r="J57" s="273">
        <v>326.89999999999998</v>
      </c>
      <c r="L57" s="285">
        <v>-881517.69</v>
      </c>
      <c r="N57" s="285">
        <v>1546692.27</v>
      </c>
      <c r="P57" s="270">
        <v>386666.44</v>
      </c>
      <c r="S57" s="270">
        <v>421590</v>
      </c>
      <c r="T57" s="270">
        <v>39200</v>
      </c>
      <c r="U57" s="271">
        <v>703197</v>
      </c>
      <c r="X57" s="271">
        <v>91171.8</v>
      </c>
      <c r="Y57" s="271">
        <v>33771.21</v>
      </c>
    </row>
    <row r="58" spans="1:25" x14ac:dyDescent="0.2">
      <c r="A58" s="285" t="s">
        <v>2029</v>
      </c>
      <c r="B58" s="269">
        <v>663952.53</v>
      </c>
      <c r="D58" s="269">
        <v>36457.379999999997</v>
      </c>
      <c r="E58" s="285">
        <v>1389428.05</v>
      </c>
      <c r="F58" s="285">
        <v>369908.1</v>
      </c>
      <c r="G58" s="273">
        <v>1408.23</v>
      </c>
      <c r="H58" s="273">
        <v>17400</v>
      </c>
      <c r="I58" s="273">
        <v>163900</v>
      </c>
      <c r="J58" s="273">
        <v>45.14</v>
      </c>
      <c r="L58" s="285">
        <v>1636221.74</v>
      </c>
      <c r="M58" s="285">
        <v>89922.7</v>
      </c>
      <c r="N58" s="285">
        <v>305399.93</v>
      </c>
      <c r="P58" s="270">
        <v>798548.77</v>
      </c>
      <c r="S58" s="270">
        <v>382450</v>
      </c>
      <c r="U58" s="271">
        <v>703535</v>
      </c>
      <c r="X58" s="271">
        <v>194890.49</v>
      </c>
      <c r="Y58" s="271">
        <v>18264.96</v>
      </c>
    </row>
    <row r="59" spans="1:25" x14ac:dyDescent="0.2">
      <c r="A59" s="285" t="s">
        <v>2030</v>
      </c>
      <c r="B59" s="269">
        <v>557529.27</v>
      </c>
      <c r="C59" s="269">
        <v>6840</v>
      </c>
      <c r="D59" s="269">
        <v>91881.25</v>
      </c>
      <c r="E59" s="285">
        <v>184769.88</v>
      </c>
      <c r="F59" s="285">
        <v>321562.78000000003</v>
      </c>
      <c r="J59" s="273">
        <v>51.86</v>
      </c>
      <c r="L59" s="285">
        <v>-517528.59</v>
      </c>
      <c r="M59" s="285">
        <v>88840.14</v>
      </c>
      <c r="N59" s="285">
        <v>1630025.76</v>
      </c>
      <c r="P59" s="270">
        <v>338827.1</v>
      </c>
      <c r="R59" s="270">
        <v>1</v>
      </c>
      <c r="S59" s="270">
        <v>320020</v>
      </c>
      <c r="T59" s="270">
        <v>34400</v>
      </c>
      <c r="U59" s="271">
        <v>522027</v>
      </c>
      <c r="X59" s="271">
        <v>128646.53</v>
      </c>
      <c r="Y59" s="271">
        <v>63904.56</v>
      </c>
    </row>
    <row r="60" spans="1:25" x14ac:dyDescent="0.2">
      <c r="A60" s="285" t="s">
        <v>2031</v>
      </c>
      <c r="B60" s="269">
        <v>154985.32999999999</v>
      </c>
      <c r="C60" s="269">
        <v>51288.26</v>
      </c>
      <c r="D60" s="269">
        <v>48346.98</v>
      </c>
      <c r="E60" s="285">
        <v>582358.65</v>
      </c>
      <c r="F60" s="285">
        <v>482408.18</v>
      </c>
      <c r="J60" s="273">
        <v>0</v>
      </c>
      <c r="L60" s="285">
        <v>-1188221.6599999999</v>
      </c>
      <c r="M60" s="285">
        <v>46459.29</v>
      </c>
      <c r="N60" s="285">
        <v>2454167.9500000002</v>
      </c>
      <c r="P60" s="270">
        <v>331979.06</v>
      </c>
      <c r="S60" s="270">
        <v>313750</v>
      </c>
      <c r="T60" s="270">
        <v>30600</v>
      </c>
      <c r="U60" s="271">
        <v>517281</v>
      </c>
      <c r="X60" s="271">
        <v>107645.11</v>
      </c>
      <c r="Y60" s="271">
        <v>32987.129999999997</v>
      </c>
    </row>
    <row r="61" spans="1:25" x14ac:dyDescent="0.2">
      <c r="A61" s="285" t="s">
        <v>2032</v>
      </c>
      <c r="B61" s="269">
        <v>93510.74</v>
      </c>
      <c r="C61" s="269">
        <v>34281.82</v>
      </c>
      <c r="D61" s="269">
        <v>62141.51</v>
      </c>
      <c r="E61" s="285">
        <v>775280.3</v>
      </c>
      <c r="F61" s="285">
        <v>259644.3</v>
      </c>
      <c r="G61" s="273">
        <v>7500</v>
      </c>
      <c r="J61" s="273">
        <v>1199.8399999999999</v>
      </c>
      <c r="L61" s="285">
        <v>-214357.81</v>
      </c>
      <c r="M61" s="285">
        <v>3448</v>
      </c>
      <c r="N61" s="285">
        <v>1419953.5</v>
      </c>
      <c r="P61" s="270">
        <v>293166.09000000003</v>
      </c>
      <c r="S61" s="270">
        <v>262070</v>
      </c>
      <c r="T61" s="270">
        <v>28400</v>
      </c>
      <c r="U61" s="271">
        <v>432957</v>
      </c>
      <c r="W61" s="271">
        <v>4104</v>
      </c>
      <c r="X61" s="271">
        <v>114609.60000000001</v>
      </c>
      <c r="Y61" s="271">
        <v>11236.35</v>
      </c>
    </row>
    <row r="62" spans="1:25" x14ac:dyDescent="0.2">
      <c r="A62" s="285" t="s">
        <v>2033</v>
      </c>
      <c r="B62" s="269">
        <v>189852.45</v>
      </c>
      <c r="D62" s="269">
        <v>50551.34</v>
      </c>
      <c r="E62" s="285">
        <v>441365.7</v>
      </c>
      <c r="F62" s="285">
        <v>176086.51</v>
      </c>
      <c r="L62" s="285">
        <v>-1233222.4099999999</v>
      </c>
      <c r="M62" s="285">
        <v>71461.119999999995</v>
      </c>
      <c r="N62" s="285">
        <v>1982389.67</v>
      </c>
      <c r="P62" s="270">
        <v>248140.01</v>
      </c>
      <c r="S62" s="270">
        <v>332150</v>
      </c>
      <c r="T62" s="270">
        <v>29200</v>
      </c>
      <c r="U62" s="271">
        <v>465573</v>
      </c>
      <c r="X62" s="271">
        <v>73290.36</v>
      </c>
      <c r="Y62" s="271">
        <v>22425.03</v>
      </c>
    </row>
    <row r="63" spans="1:25" x14ac:dyDescent="0.2">
      <c r="A63" s="285" t="s">
        <v>2034</v>
      </c>
      <c r="B63" s="269">
        <v>646397.61</v>
      </c>
      <c r="C63" s="269">
        <v>19511</v>
      </c>
      <c r="D63" s="269">
        <v>93879.97</v>
      </c>
      <c r="E63" s="285">
        <v>541567.56000000006</v>
      </c>
      <c r="F63" s="285">
        <v>122340.35</v>
      </c>
      <c r="L63" s="285">
        <v>-100608.5</v>
      </c>
      <c r="M63" s="285">
        <v>55254.65</v>
      </c>
      <c r="N63" s="285">
        <v>1478254.91</v>
      </c>
      <c r="P63" s="270">
        <v>260511.77</v>
      </c>
      <c r="S63" s="270">
        <v>345300</v>
      </c>
      <c r="T63" s="270">
        <v>20400</v>
      </c>
      <c r="U63" s="271">
        <v>475908</v>
      </c>
      <c r="X63" s="271">
        <v>117679.31</v>
      </c>
      <c r="Y63" s="271">
        <v>30525.03</v>
      </c>
    </row>
    <row r="64" spans="1:25" x14ac:dyDescent="0.2">
      <c r="A64" s="285" t="s">
        <v>2035</v>
      </c>
      <c r="B64" s="269">
        <v>249036.35</v>
      </c>
      <c r="D64" s="269">
        <v>59966.36</v>
      </c>
      <c r="E64" s="285">
        <v>200838</v>
      </c>
      <c r="F64" s="285">
        <v>276037.08</v>
      </c>
      <c r="L64" s="285">
        <v>320546.14</v>
      </c>
      <c r="N64" s="285">
        <v>424358.77</v>
      </c>
      <c r="P64" s="270">
        <v>303598.31</v>
      </c>
      <c r="S64" s="270">
        <v>288710</v>
      </c>
      <c r="T64" s="270">
        <v>37200</v>
      </c>
      <c r="U64" s="271">
        <v>480882.5</v>
      </c>
      <c r="X64" s="271">
        <v>95161.27</v>
      </c>
      <c r="Y64" s="271">
        <v>7536.66</v>
      </c>
    </row>
    <row r="65" spans="1:26" x14ac:dyDescent="0.2">
      <c r="A65" s="285" t="s">
        <v>2036</v>
      </c>
      <c r="B65" s="269">
        <v>214448.31</v>
      </c>
      <c r="D65" s="269">
        <v>35774.15</v>
      </c>
      <c r="E65" s="285">
        <v>1239248.7</v>
      </c>
      <c r="F65" s="285">
        <v>71155.039999999994</v>
      </c>
      <c r="J65" s="273">
        <v>0</v>
      </c>
      <c r="M65" s="285">
        <v>1078639.76</v>
      </c>
      <c r="N65" s="285">
        <v>457634.96</v>
      </c>
      <c r="P65" s="270">
        <v>246283.62</v>
      </c>
      <c r="S65" s="270">
        <v>328500</v>
      </c>
      <c r="T65" s="270">
        <v>22800</v>
      </c>
      <c r="U65" s="271">
        <v>449424</v>
      </c>
      <c r="X65" s="271">
        <v>102828.12</v>
      </c>
      <c r="Y65" s="271">
        <v>7258.02</v>
      </c>
    </row>
    <row r="66" spans="1:26" x14ac:dyDescent="0.2">
      <c r="A66" s="285" t="s">
        <v>2037</v>
      </c>
      <c r="B66" s="269">
        <v>371904.52</v>
      </c>
      <c r="C66" s="269">
        <v>22742</v>
      </c>
      <c r="D66" s="269">
        <v>55704.41</v>
      </c>
      <c r="E66" s="285">
        <v>27484.78</v>
      </c>
      <c r="F66" s="285">
        <v>277682.55</v>
      </c>
      <c r="J66" s="273">
        <v>371.4</v>
      </c>
      <c r="L66" s="285">
        <v>-444996.86</v>
      </c>
      <c r="M66" s="285">
        <v>183</v>
      </c>
      <c r="N66" s="285">
        <v>1208029.25</v>
      </c>
      <c r="P66" s="270">
        <v>349964.64</v>
      </c>
      <c r="S66" s="270">
        <v>465140</v>
      </c>
      <c r="T66" s="270">
        <v>31400</v>
      </c>
      <c r="U66" s="271">
        <v>690622</v>
      </c>
      <c r="X66" s="271">
        <v>123016.5</v>
      </c>
      <c r="Y66" s="271">
        <v>20798.669999999998</v>
      </c>
    </row>
    <row r="67" spans="1:26" x14ac:dyDescent="0.2">
      <c r="A67" s="285" t="s">
        <v>2038</v>
      </c>
      <c r="B67" s="269">
        <v>547249.56999999995</v>
      </c>
      <c r="C67" s="269">
        <v>26873.53</v>
      </c>
      <c r="D67" s="269">
        <v>68083.490000000005</v>
      </c>
      <c r="E67" s="285">
        <v>494859.24</v>
      </c>
      <c r="F67" s="285">
        <v>291099.96000000002</v>
      </c>
      <c r="G67" s="273">
        <v>7200</v>
      </c>
      <c r="I67" s="273">
        <v>70000</v>
      </c>
      <c r="J67" s="273">
        <v>323</v>
      </c>
      <c r="L67" s="285">
        <v>-825356.04</v>
      </c>
      <c r="M67" s="285">
        <v>-137246.43</v>
      </c>
      <c r="N67" s="285">
        <v>2340789.7799999998</v>
      </c>
      <c r="P67" s="270">
        <v>324506.59000000003</v>
      </c>
      <c r="R67" s="270">
        <v>21.3</v>
      </c>
      <c r="S67" s="270">
        <v>1091662</v>
      </c>
      <c r="T67" s="270">
        <v>31200</v>
      </c>
      <c r="U67" s="271">
        <v>1296712</v>
      </c>
      <c r="X67" s="271">
        <v>133294.59</v>
      </c>
      <c r="Y67" s="271">
        <v>36458.82</v>
      </c>
    </row>
    <row r="68" spans="1:26" x14ac:dyDescent="0.2">
      <c r="A68" s="285" t="s">
        <v>2039</v>
      </c>
      <c r="B68" s="269">
        <v>40787.360000000001</v>
      </c>
      <c r="D68" s="269">
        <v>51834.25</v>
      </c>
      <c r="E68" s="285">
        <v>75179</v>
      </c>
      <c r="F68" s="285">
        <v>356775.96</v>
      </c>
      <c r="L68" s="285">
        <v>69402.100000000006</v>
      </c>
      <c r="N68" s="285">
        <v>489048.9</v>
      </c>
      <c r="P68" s="270">
        <v>333310.63</v>
      </c>
      <c r="S68" s="270">
        <v>1187724</v>
      </c>
      <c r="T68" s="270">
        <v>34400</v>
      </c>
      <c r="U68" s="271">
        <v>1403762</v>
      </c>
      <c r="X68" s="271">
        <v>166561.48000000001</v>
      </c>
      <c r="Y68" s="271">
        <v>17050.29</v>
      </c>
      <c r="Z68" s="271">
        <v>5000</v>
      </c>
    </row>
    <row r="69" spans="1:26" x14ac:dyDescent="0.2">
      <c r="A69" s="285" t="s">
        <v>2152</v>
      </c>
      <c r="B69" s="269">
        <v>216744.13</v>
      </c>
      <c r="D69" s="269">
        <v>73792.33</v>
      </c>
      <c r="E69" s="285">
        <v>1612978.62</v>
      </c>
      <c r="F69" s="285">
        <v>477386.9</v>
      </c>
      <c r="J69" s="273">
        <v>0</v>
      </c>
      <c r="M69" s="285">
        <v>-47680.45</v>
      </c>
      <c r="N69" s="285">
        <v>2396007.25</v>
      </c>
      <c r="P69" s="270">
        <v>354556.38</v>
      </c>
      <c r="R69" s="270">
        <v>43.8</v>
      </c>
      <c r="S69" s="270">
        <v>806150</v>
      </c>
      <c r="T69" s="270">
        <v>34800</v>
      </c>
      <c r="U69" s="271">
        <v>980279</v>
      </c>
      <c r="X69" s="271">
        <v>128783.42</v>
      </c>
      <c r="Y69" s="271">
        <v>38894.58</v>
      </c>
    </row>
    <row r="70" spans="1:26" x14ac:dyDescent="0.2">
      <c r="A70" s="285" t="s">
        <v>2163</v>
      </c>
      <c r="B70" s="269">
        <v>334728.02</v>
      </c>
      <c r="D70" s="269">
        <v>83989.66</v>
      </c>
      <c r="E70" s="285">
        <v>5166666.6399999997</v>
      </c>
      <c r="F70" s="285">
        <v>331500.43</v>
      </c>
      <c r="J70" s="273">
        <v>0</v>
      </c>
      <c r="L70" s="285">
        <v>-375795.99</v>
      </c>
      <c r="N70" s="285">
        <v>6403982.4100000001</v>
      </c>
      <c r="P70" s="270">
        <v>271193.58</v>
      </c>
      <c r="S70" s="270">
        <v>114590</v>
      </c>
      <c r="T70" s="270">
        <v>35200</v>
      </c>
      <c r="U70" s="271">
        <v>274011</v>
      </c>
      <c r="X70" s="271">
        <v>157808.6</v>
      </c>
      <c r="Y70" s="271">
        <v>87907.65</v>
      </c>
    </row>
    <row r="71" spans="1:26" x14ac:dyDescent="0.2">
      <c r="A71" s="285" t="s">
        <v>2040</v>
      </c>
      <c r="B71" s="269">
        <v>499235.3</v>
      </c>
      <c r="C71" s="269">
        <v>0</v>
      </c>
      <c r="D71" s="269">
        <v>80536.39</v>
      </c>
      <c r="E71" s="285">
        <v>821269.15</v>
      </c>
      <c r="F71" s="285">
        <v>-319.76</v>
      </c>
      <c r="M71" s="285">
        <v>-926940.79</v>
      </c>
      <c r="N71" s="285">
        <v>2227185.62</v>
      </c>
      <c r="P71" s="270">
        <v>620186.36</v>
      </c>
      <c r="S71" s="270">
        <v>549420</v>
      </c>
      <c r="U71" s="271">
        <v>881662.5</v>
      </c>
      <c r="X71" s="271">
        <v>146946.76</v>
      </c>
      <c r="Y71" s="271">
        <v>30329.85</v>
      </c>
    </row>
    <row r="72" spans="1:26" x14ac:dyDescent="0.2">
      <c r="A72" s="285" t="s">
        <v>2041</v>
      </c>
      <c r="B72" s="269">
        <v>485263.28</v>
      </c>
      <c r="C72" s="269">
        <v>0</v>
      </c>
      <c r="D72" s="269">
        <v>326832.18</v>
      </c>
      <c r="E72" s="285">
        <v>335571.57</v>
      </c>
      <c r="F72" s="285">
        <v>31770.38</v>
      </c>
      <c r="J72" s="273">
        <v>3034.5</v>
      </c>
      <c r="M72" s="285">
        <v>-2980151.41</v>
      </c>
      <c r="N72" s="285">
        <v>4014093.13</v>
      </c>
      <c r="O72" s="270">
        <v>249.93</v>
      </c>
      <c r="P72" s="270">
        <v>604656.65</v>
      </c>
      <c r="S72" s="270">
        <v>517710</v>
      </c>
      <c r="U72" s="271">
        <v>832203</v>
      </c>
      <c r="X72" s="271">
        <v>116351.87</v>
      </c>
      <c r="Y72" s="271">
        <v>22880.52</v>
      </c>
    </row>
    <row r="73" spans="1:26" x14ac:dyDescent="0.2">
      <c r="A73" s="285" t="s">
        <v>2042</v>
      </c>
      <c r="B73" s="269">
        <v>643014.94999999995</v>
      </c>
      <c r="C73" s="269">
        <v>0</v>
      </c>
      <c r="D73" s="269">
        <v>203613.92</v>
      </c>
      <c r="E73" s="285">
        <v>40109.42</v>
      </c>
      <c r="F73" s="285">
        <v>123364.22</v>
      </c>
      <c r="M73" s="285">
        <v>-1119311.55</v>
      </c>
      <c r="N73" s="285">
        <v>2082417.38</v>
      </c>
      <c r="P73" s="270">
        <v>585172.68999999994</v>
      </c>
      <c r="S73" s="270">
        <v>541830</v>
      </c>
      <c r="U73" s="271">
        <v>833445</v>
      </c>
      <c r="X73" s="271">
        <v>209657.95</v>
      </c>
      <c r="Y73" s="271">
        <v>28146.06</v>
      </c>
    </row>
    <row r="74" spans="1:26" x14ac:dyDescent="0.2">
      <c r="A74" s="285" t="s">
        <v>2043</v>
      </c>
      <c r="B74" s="269">
        <v>599076.21</v>
      </c>
      <c r="C74" s="269">
        <v>0</v>
      </c>
      <c r="D74" s="269">
        <v>74636.66</v>
      </c>
      <c r="E74" s="285">
        <v>4</v>
      </c>
      <c r="F74" s="285">
        <v>58596.23</v>
      </c>
      <c r="M74" s="285">
        <v>-1392456.84</v>
      </c>
      <c r="N74" s="285">
        <v>2028298.74</v>
      </c>
      <c r="P74" s="270">
        <v>437375.13</v>
      </c>
      <c r="S74" s="270">
        <v>361260</v>
      </c>
      <c r="U74" s="271">
        <v>599342</v>
      </c>
      <c r="X74" s="271">
        <v>80050.34</v>
      </c>
      <c r="Y74" s="271">
        <v>7945.59</v>
      </c>
    </row>
    <row r="75" spans="1:26" x14ac:dyDescent="0.2">
      <c r="A75" s="285" t="s">
        <v>2044</v>
      </c>
      <c r="B75" s="269">
        <v>335643.59</v>
      </c>
      <c r="D75" s="269">
        <v>138580.60999999999</v>
      </c>
      <c r="E75" s="285">
        <v>-9090.0300000000007</v>
      </c>
      <c r="F75" s="285">
        <v>59634.559999999998</v>
      </c>
      <c r="M75" s="285">
        <v>-2121375.52</v>
      </c>
      <c r="N75" s="285">
        <v>2569886.96</v>
      </c>
      <c r="P75" s="270">
        <v>474996</v>
      </c>
      <c r="S75" s="270">
        <v>323740</v>
      </c>
      <c r="U75" s="271">
        <v>589375</v>
      </c>
      <c r="X75" s="271">
        <v>103696.23</v>
      </c>
      <c r="Y75" s="271">
        <v>21385.48</v>
      </c>
    </row>
    <row r="76" spans="1:26" x14ac:dyDescent="0.2">
      <c r="A76" s="285" t="s">
        <v>2045</v>
      </c>
      <c r="B76" s="269">
        <v>457894.98</v>
      </c>
      <c r="D76" s="269">
        <v>32859.4</v>
      </c>
      <c r="E76" s="285">
        <v>20859.82</v>
      </c>
      <c r="F76" s="285">
        <v>-5934.17</v>
      </c>
      <c r="J76" s="273">
        <v>0</v>
      </c>
      <c r="M76" s="285">
        <v>-907517.68</v>
      </c>
      <c r="N76" s="285">
        <v>1423307.83</v>
      </c>
      <c r="O76" s="270">
        <v>944.03</v>
      </c>
      <c r="P76" s="270">
        <v>359310.56</v>
      </c>
      <c r="S76" s="270">
        <v>491140</v>
      </c>
      <c r="U76" s="271">
        <v>750014</v>
      </c>
      <c r="X76" s="271">
        <v>69499.89</v>
      </c>
      <c r="Y76" s="271">
        <v>29828.82</v>
      </c>
    </row>
    <row r="77" spans="1:26" x14ac:dyDescent="0.2">
      <c r="A77" s="285" t="s">
        <v>2153</v>
      </c>
      <c r="B77" s="269">
        <v>19068.2</v>
      </c>
      <c r="C77" s="269">
        <v>0</v>
      </c>
      <c r="D77" s="269">
        <v>256615.63</v>
      </c>
      <c r="E77" s="285">
        <v>39745.94</v>
      </c>
      <c r="F77" s="285">
        <v>17581.7</v>
      </c>
      <c r="J77" s="273">
        <v>300</v>
      </c>
      <c r="M77" s="285">
        <v>-1650823.97</v>
      </c>
      <c r="N77" s="285">
        <v>2051654.89</v>
      </c>
      <c r="P77" s="270">
        <v>463576.51</v>
      </c>
      <c r="S77" s="270">
        <v>427200</v>
      </c>
      <c r="U77" s="271">
        <v>631735</v>
      </c>
      <c r="V77" s="271">
        <v>3180</v>
      </c>
      <c r="W77" s="271">
        <v>1580</v>
      </c>
      <c r="X77" s="271">
        <v>273278.96000000002</v>
      </c>
      <c r="Y77" s="271">
        <v>42501</v>
      </c>
    </row>
    <row r="78" spans="1:26" x14ac:dyDescent="0.2">
      <c r="A78" s="285" t="s">
        <v>2046</v>
      </c>
      <c r="B78" s="269">
        <v>165029.41</v>
      </c>
      <c r="C78" s="269">
        <v>0</v>
      </c>
      <c r="D78" s="269">
        <v>97411.98</v>
      </c>
      <c r="E78" s="285">
        <v>663458.05000000005</v>
      </c>
      <c r="F78" s="285">
        <v>210697.71</v>
      </c>
      <c r="H78" s="273">
        <v>574.73</v>
      </c>
      <c r="N78" s="285">
        <v>1625943.2</v>
      </c>
      <c r="P78" s="270">
        <v>348049.48</v>
      </c>
      <c r="R78" s="270">
        <v>83.91</v>
      </c>
      <c r="S78" s="270">
        <v>254720</v>
      </c>
      <c r="U78" s="271">
        <v>387100</v>
      </c>
      <c r="X78" s="271">
        <v>277357.25</v>
      </c>
      <c r="Y78" s="271">
        <v>53476.25</v>
      </c>
    </row>
    <row r="79" spans="1:26" x14ac:dyDescent="0.2">
      <c r="A79" s="285" t="s">
        <v>2047</v>
      </c>
      <c r="B79" s="269">
        <v>59178.87</v>
      </c>
      <c r="C79" s="269">
        <v>0</v>
      </c>
      <c r="D79" s="269">
        <v>68414.86</v>
      </c>
      <c r="E79" s="285">
        <v>317504.8</v>
      </c>
      <c r="F79" s="285">
        <v>101890.13</v>
      </c>
      <c r="H79" s="273">
        <v>12101.39</v>
      </c>
      <c r="N79" s="285">
        <v>1700209.39</v>
      </c>
      <c r="P79" s="270">
        <v>487590.72</v>
      </c>
      <c r="S79" s="270">
        <v>318250</v>
      </c>
      <c r="U79" s="271">
        <v>599350</v>
      </c>
      <c r="X79" s="271">
        <v>137574.54</v>
      </c>
      <c r="Y79" s="271">
        <v>36551.42</v>
      </c>
    </row>
    <row r="80" spans="1:26" x14ac:dyDescent="0.2">
      <c r="A80" s="285" t="s">
        <v>2048</v>
      </c>
      <c r="B80" s="269">
        <v>220014.52</v>
      </c>
      <c r="C80" s="269">
        <v>0</v>
      </c>
      <c r="D80" s="269">
        <v>65224.15</v>
      </c>
      <c r="E80" s="285">
        <v>354261.3</v>
      </c>
      <c r="F80" s="285">
        <v>77315.399999999994</v>
      </c>
      <c r="N80" s="285">
        <v>1448416.88</v>
      </c>
      <c r="P80" s="270">
        <v>315917.07</v>
      </c>
      <c r="S80" s="270">
        <v>370050</v>
      </c>
      <c r="U80" s="271">
        <v>541326</v>
      </c>
      <c r="X80" s="271">
        <v>79651.77</v>
      </c>
      <c r="Y80" s="271">
        <v>42767.32</v>
      </c>
    </row>
    <row r="81" spans="1:25" x14ac:dyDescent="0.2">
      <c r="A81" s="285" t="s">
        <v>2049</v>
      </c>
      <c r="B81" s="269">
        <v>157177.84</v>
      </c>
      <c r="C81" s="269">
        <v>0</v>
      </c>
      <c r="D81" s="269">
        <v>16870.43</v>
      </c>
      <c r="E81" s="285">
        <v>400526.32</v>
      </c>
      <c r="F81" s="285">
        <v>345589.65</v>
      </c>
      <c r="N81" s="285">
        <v>2079850.72</v>
      </c>
      <c r="P81" s="270">
        <v>291447.62</v>
      </c>
      <c r="S81" s="270">
        <v>221828.38</v>
      </c>
      <c r="U81" s="271">
        <v>361598.38</v>
      </c>
      <c r="X81" s="271">
        <v>61405.03</v>
      </c>
      <c r="Y81" s="271">
        <v>56782.62</v>
      </c>
    </row>
    <row r="82" spans="1:25" x14ac:dyDescent="0.2">
      <c r="A82" s="285" t="s">
        <v>2050</v>
      </c>
      <c r="B82" s="269">
        <v>98243.07</v>
      </c>
      <c r="C82" s="269">
        <v>0</v>
      </c>
      <c r="D82" s="269">
        <v>39276.910000000003</v>
      </c>
      <c r="E82" s="285">
        <v>372425.57</v>
      </c>
      <c r="F82" s="285">
        <v>90127.89</v>
      </c>
      <c r="H82" s="273">
        <v>451</v>
      </c>
      <c r="N82" s="285">
        <v>1478004.6</v>
      </c>
      <c r="P82" s="270">
        <v>330387.45</v>
      </c>
      <c r="S82" s="270">
        <v>271350</v>
      </c>
      <c r="U82" s="271">
        <v>477675</v>
      </c>
      <c r="X82" s="271">
        <v>95413.95</v>
      </c>
      <c r="Y82" s="271">
        <v>31970.01</v>
      </c>
    </row>
    <row r="83" spans="1:25" x14ac:dyDescent="0.2">
      <c r="A83" s="285" t="s">
        <v>2051</v>
      </c>
      <c r="B83" s="269">
        <v>312874.42</v>
      </c>
      <c r="C83" s="269">
        <v>0</v>
      </c>
      <c r="D83" s="269">
        <v>66030.179999999993</v>
      </c>
      <c r="E83" s="285">
        <v>199238.97</v>
      </c>
      <c r="F83" s="285">
        <v>46518.71</v>
      </c>
      <c r="N83" s="285">
        <v>1774409.19</v>
      </c>
      <c r="P83" s="270">
        <v>444131.73</v>
      </c>
      <c r="S83" s="270">
        <v>554310</v>
      </c>
      <c r="U83" s="271">
        <v>777330</v>
      </c>
      <c r="X83" s="271">
        <v>117772.61</v>
      </c>
      <c r="Y83" s="271">
        <v>37089.81</v>
      </c>
    </row>
    <row r="84" spans="1:25" x14ac:dyDescent="0.2">
      <c r="A84" s="285" t="s">
        <v>2052</v>
      </c>
      <c r="B84" s="269">
        <v>165731.95000000001</v>
      </c>
      <c r="C84" s="269">
        <v>0</v>
      </c>
      <c r="D84" s="269">
        <v>34335.129999999997</v>
      </c>
      <c r="E84" s="285">
        <v>459888.5</v>
      </c>
      <c r="F84" s="285">
        <v>108038.54</v>
      </c>
      <c r="N84" s="285">
        <v>1568940.19</v>
      </c>
      <c r="P84" s="270">
        <v>424249.25</v>
      </c>
      <c r="S84" s="270">
        <v>333420</v>
      </c>
      <c r="U84" s="271">
        <v>558600</v>
      </c>
      <c r="X84" s="271">
        <v>87149.84</v>
      </c>
      <c r="Y84" s="271">
        <v>32664.99</v>
      </c>
    </row>
    <row r="85" spans="1:25" x14ac:dyDescent="0.2">
      <c r="A85" s="285" t="s">
        <v>2053</v>
      </c>
      <c r="B85" s="269">
        <v>181217.66</v>
      </c>
      <c r="C85" s="269">
        <v>0</v>
      </c>
      <c r="D85" s="269">
        <v>13605.34</v>
      </c>
      <c r="E85" s="285">
        <v>492285.6</v>
      </c>
      <c r="F85" s="285">
        <v>36298.53</v>
      </c>
      <c r="N85" s="285">
        <v>1499346.49</v>
      </c>
      <c r="P85" s="270">
        <v>453921.1</v>
      </c>
      <c r="R85" s="270">
        <v>678.28</v>
      </c>
      <c r="S85" s="270">
        <v>273950</v>
      </c>
      <c r="U85" s="271">
        <v>551630</v>
      </c>
      <c r="X85" s="271">
        <v>101485.21</v>
      </c>
      <c r="Y85" s="271">
        <v>36506.89</v>
      </c>
    </row>
    <row r="86" spans="1:25" x14ac:dyDescent="0.2">
      <c r="A86" s="285" t="s">
        <v>2159</v>
      </c>
      <c r="B86" s="269">
        <v>152588.85</v>
      </c>
      <c r="C86" s="269">
        <v>0</v>
      </c>
      <c r="D86" s="269">
        <v>43523.88</v>
      </c>
      <c r="E86" s="285">
        <v>469268.01</v>
      </c>
      <c r="F86" s="285">
        <v>51385.08</v>
      </c>
      <c r="M86" s="285">
        <v>146.19999999999999</v>
      </c>
      <c r="N86" s="285">
        <v>2293429.0699999998</v>
      </c>
      <c r="P86" s="270">
        <v>195875.78</v>
      </c>
      <c r="S86" s="270">
        <v>224230</v>
      </c>
      <c r="U86" s="271">
        <v>312286</v>
      </c>
      <c r="X86" s="271">
        <v>55931.6</v>
      </c>
      <c r="Y86" s="271">
        <v>30370.68</v>
      </c>
    </row>
    <row r="87" spans="1:25" x14ac:dyDescent="0.2">
      <c r="A87" s="285" t="s">
        <v>2054</v>
      </c>
      <c r="B87" s="269">
        <v>334340.55</v>
      </c>
      <c r="C87" s="269">
        <v>0</v>
      </c>
      <c r="D87" s="269">
        <v>37280.58</v>
      </c>
      <c r="E87" s="285">
        <v>806883.7</v>
      </c>
      <c r="F87" s="285">
        <v>51942.62</v>
      </c>
      <c r="I87" s="273">
        <v>98000</v>
      </c>
      <c r="M87" s="285">
        <v>-282612.59000000003</v>
      </c>
      <c r="N87" s="285">
        <v>1525529.54</v>
      </c>
      <c r="P87" s="270">
        <v>36306.639999999999</v>
      </c>
      <c r="R87" s="270">
        <v>1106.7</v>
      </c>
      <c r="S87" s="270">
        <v>226020</v>
      </c>
      <c r="U87" s="271">
        <v>286200</v>
      </c>
      <c r="X87" s="271">
        <v>70869.42</v>
      </c>
      <c r="Y87" s="271">
        <v>13821.42</v>
      </c>
    </row>
    <row r="88" spans="1:25" x14ac:dyDescent="0.2">
      <c r="A88" s="285" t="s">
        <v>2055</v>
      </c>
      <c r="B88" s="269">
        <v>218818.42</v>
      </c>
      <c r="C88" s="269">
        <v>0</v>
      </c>
      <c r="D88" s="269">
        <v>21007.47</v>
      </c>
      <c r="E88" s="285">
        <v>415577.53</v>
      </c>
      <c r="F88" s="285">
        <v>26264.26</v>
      </c>
      <c r="H88" s="273">
        <v>73000</v>
      </c>
      <c r="I88" s="273">
        <v>37000</v>
      </c>
      <c r="M88" s="285">
        <v>-775100.94</v>
      </c>
      <c r="N88" s="285">
        <v>1451545.03</v>
      </c>
      <c r="P88" s="270">
        <v>15160.23</v>
      </c>
      <c r="S88" s="270">
        <v>215430</v>
      </c>
      <c r="U88" s="271">
        <v>278190</v>
      </c>
      <c r="X88" s="271">
        <v>40708.230000000003</v>
      </c>
      <c r="Y88" s="271">
        <v>13330.41</v>
      </c>
    </row>
    <row r="89" spans="1:25" x14ac:dyDescent="0.2">
      <c r="A89" s="285" t="s">
        <v>2056</v>
      </c>
      <c r="B89" s="269">
        <v>397048.02</v>
      </c>
      <c r="C89" s="269">
        <v>0</v>
      </c>
      <c r="D89" s="269">
        <v>25678.31</v>
      </c>
      <c r="E89" s="285">
        <v>2284790.7799999998</v>
      </c>
      <c r="F89" s="285">
        <v>-9239.5300000000007</v>
      </c>
      <c r="H89" s="273">
        <v>95000</v>
      </c>
      <c r="I89" s="273">
        <v>70000</v>
      </c>
      <c r="M89" s="285">
        <v>2303650.02</v>
      </c>
      <c r="N89" s="285">
        <v>328050.34000000003</v>
      </c>
      <c r="P89" s="270">
        <v>134864.35</v>
      </c>
      <c r="S89" s="270">
        <v>298830</v>
      </c>
      <c r="U89" s="271">
        <v>329694</v>
      </c>
      <c r="X89" s="271">
        <v>156004.82</v>
      </c>
      <c r="Y89" s="271">
        <v>43166.31</v>
      </c>
    </row>
    <row r="90" spans="1:25" x14ac:dyDescent="0.2">
      <c r="A90" s="285" t="s">
        <v>2148</v>
      </c>
      <c r="B90" s="269">
        <v>104243.91</v>
      </c>
      <c r="C90" s="269">
        <v>0</v>
      </c>
      <c r="D90" s="269">
        <v>18410.310000000001</v>
      </c>
      <c r="E90" s="285">
        <v>283483.55</v>
      </c>
      <c r="F90" s="285">
        <v>8422.02</v>
      </c>
      <c r="H90" s="273">
        <v>130000</v>
      </c>
      <c r="I90" s="273">
        <v>66750</v>
      </c>
      <c r="M90" s="285">
        <v>-1485746.22</v>
      </c>
      <c r="N90" s="285">
        <v>1852229.71</v>
      </c>
      <c r="P90" s="270">
        <v>15515.9</v>
      </c>
      <c r="S90" s="270">
        <v>156630</v>
      </c>
      <c r="U90" s="271">
        <v>233230</v>
      </c>
      <c r="X90" s="271">
        <v>60228.26</v>
      </c>
      <c r="Y90" s="271">
        <v>16676.34</v>
      </c>
    </row>
    <row r="91" spans="1:25" x14ac:dyDescent="0.2">
      <c r="A91" s="285" t="s">
        <v>2057</v>
      </c>
      <c r="B91" s="269">
        <v>197158.22</v>
      </c>
      <c r="C91" s="269">
        <v>0</v>
      </c>
      <c r="D91" s="269">
        <v>85340.78</v>
      </c>
      <c r="E91" s="285">
        <v>328561.37</v>
      </c>
      <c r="F91" s="285">
        <v>-3014.3</v>
      </c>
      <c r="H91" s="273">
        <v>4650</v>
      </c>
      <c r="J91" s="273">
        <v>22.43</v>
      </c>
      <c r="M91" s="285">
        <v>-1795746.12</v>
      </c>
      <c r="N91" s="285">
        <v>2452917.63</v>
      </c>
      <c r="P91" s="270">
        <v>480100.45</v>
      </c>
      <c r="S91" s="270">
        <v>392820</v>
      </c>
      <c r="T91" s="270">
        <v>4500</v>
      </c>
      <c r="U91" s="271">
        <v>696960</v>
      </c>
      <c r="X91" s="271">
        <v>209810.87</v>
      </c>
      <c r="Y91" s="271">
        <v>15972.45</v>
      </c>
    </row>
    <row r="92" spans="1:25" x14ac:dyDescent="0.2">
      <c r="A92" s="285" t="s">
        <v>2058</v>
      </c>
      <c r="B92" s="269">
        <v>86267.33</v>
      </c>
      <c r="C92" s="269">
        <v>0</v>
      </c>
      <c r="D92" s="269">
        <v>14233.26</v>
      </c>
      <c r="E92" s="285">
        <v>3463.12</v>
      </c>
      <c r="F92" s="285">
        <v>18248.73</v>
      </c>
      <c r="H92" s="273">
        <v>92965.5</v>
      </c>
      <c r="M92" s="285">
        <v>-1905082.88</v>
      </c>
      <c r="N92" s="285">
        <v>1997915.47</v>
      </c>
      <c r="P92" s="270">
        <v>348710.24</v>
      </c>
      <c r="S92" s="270">
        <v>164550</v>
      </c>
      <c r="T92" s="270">
        <v>4500</v>
      </c>
      <c r="U92" s="271">
        <v>410100</v>
      </c>
      <c r="X92" s="271">
        <v>140883.64000000001</v>
      </c>
      <c r="Y92" s="271">
        <v>22958.25</v>
      </c>
    </row>
    <row r="93" spans="1:25" x14ac:dyDescent="0.2">
      <c r="A93" s="285" t="s">
        <v>2334</v>
      </c>
      <c r="B93" s="269">
        <v>166908.73000000001</v>
      </c>
      <c r="C93" s="269">
        <v>0</v>
      </c>
      <c r="D93" s="269">
        <v>24765.5</v>
      </c>
      <c r="E93" s="285">
        <v>4247.74</v>
      </c>
      <c r="F93" s="285">
        <v>49368.34</v>
      </c>
      <c r="H93" s="273">
        <v>14662</v>
      </c>
      <c r="J93" s="273">
        <v>388</v>
      </c>
      <c r="M93" s="285">
        <v>-1867202.53</v>
      </c>
      <c r="N93" s="285">
        <v>2154589.06</v>
      </c>
      <c r="P93" s="270">
        <v>435160.56</v>
      </c>
      <c r="R93" s="270">
        <v>37.31</v>
      </c>
      <c r="S93" s="270">
        <v>236370</v>
      </c>
      <c r="T93" s="270">
        <v>4500</v>
      </c>
      <c r="U93" s="271">
        <v>481448</v>
      </c>
      <c r="X93" s="271">
        <v>208016.09</v>
      </c>
      <c r="Y93" s="271">
        <v>39864</v>
      </c>
    </row>
    <row r="94" spans="1:25" x14ac:dyDescent="0.2">
      <c r="A94" s="285" t="s">
        <v>2059</v>
      </c>
      <c r="B94" s="269">
        <v>12966.25</v>
      </c>
      <c r="C94" s="269">
        <v>0</v>
      </c>
      <c r="D94" s="269">
        <v>67904.03</v>
      </c>
      <c r="E94" s="285">
        <v>31764.5</v>
      </c>
      <c r="F94" s="285">
        <v>40</v>
      </c>
      <c r="J94" s="273">
        <v>500</v>
      </c>
      <c r="M94" s="285">
        <v>-519551.55</v>
      </c>
      <c r="N94" s="285">
        <v>679279.9</v>
      </c>
      <c r="P94" s="270">
        <v>932101.71</v>
      </c>
      <c r="S94" s="270">
        <v>258750</v>
      </c>
      <c r="T94" s="270">
        <v>9000</v>
      </c>
      <c r="U94" s="271">
        <v>597820</v>
      </c>
      <c r="X94" s="271">
        <v>630858.26</v>
      </c>
      <c r="Y94" s="271">
        <v>7330.02</v>
      </c>
    </row>
    <row r="95" spans="1:25" x14ac:dyDescent="0.2">
      <c r="A95" s="285" t="s">
        <v>2060</v>
      </c>
      <c r="B95" s="269">
        <v>198462.89</v>
      </c>
      <c r="C95" s="269">
        <v>0</v>
      </c>
      <c r="D95" s="269">
        <v>83687.539999999994</v>
      </c>
      <c r="E95" s="285">
        <v>15563.51</v>
      </c>
      <c r="F95" s="285">
        <v>110313.55</v>
      </c>
      <c r="H95" s="273">
        <v>16162</v>
      </c>
      <c r="M95" s="285">
        <v>-1919843.04</v>
      </c>
      <c r="N95" s="285">
        <v>2305013.7999999998</v>
      </c>
      <c r="P95" s="270">
        <v>463490.79</v>
      </c>
      <c r="S95" s="270">
        <v>212580</v>
      </c>
      <c r="T95" s="270">
        <v>6000</v>
      </c>
      <c r="U95" s="271">
        <v>503950</v>
      </c>
      <c r="X95" s="271">
        <v>160918.60999999999</v>
      </c>
      <c r="Y95" s="271">
        <v>694.45</v>
      </c>
    </row>
    <row r="96" spans="1:25" x14ac:dyDescent="0.2">
      <c r="A96" s="285" t="s">
        <v>2061</v>
      </c>
      <c r="B96" s="269">
        <v>425149.86</v>
      </c>
      <c r="C96" s="269">
        <v>20000</v>
      </c>
      <c r="D96" s="269">
        <v>46459.31</v>
      </c>
      <c r="E96" s="285">
        <v>4</v>
      </c>
      <c r="F96" s="285">
        <v>-41759.089999999997</v>
      </c>
      <c r="J96" s="273">
        <v>175</v>
      </c>
      <c r="M96" s="285">
        <v>-91079.65</v>
      </c>
      <c r="N96" s="285">
        <v>266818</v>
      </c>
      <c r="P96" s="270">
        <v>815116.07</v>
      </c>
      <c r="S96" s="270">
        <v>179730</v>
      </c>
      <c r="T96" s="270">
        <v>4500</v>
      </c>
      <c r="U96" s="271">
        <v>501390</v>
      </c>
      <c r="X96" s="271">
        <v>150379.5</v>
      </c>
      <c r="Y96" s="271">
        <v>66059.839999999997</v>
      </c>
    </row>
    <row r="97" spans="1:25" x14ac:dyDescent="0.2">
      <c r="A97" s="285" t="s">
        <v>2062</v>
      </c>
      <c r="B97" s="269">
        <v>195062.58</v>
      </c>
      <c r="C97" s="269">
        <v>0</v>
      </c>
      <c r="D97" s="269">
        <v>35623.980000000003</v>
      </c>
      <c r="E97" s="285">
        <v>5</v>
      </c>
      <c r="F97" s="285">
        <v>3765.62</v>
      </c>
      <c r="J97" s="273">
        <v>2033</v>
      </c>
      <c r="M97" s="285">
        <v>-1622225.54</v>
      </c>
      <c r="N97" s="285">
        <v>1877398.81</v>
      </c>
      <c r="P97" s="270">
        <v>342966.72</v>
      </c>
      <c r="S97" s="270">
        <v>303090</v>
      </c>
      <c r="T97" s="270">
        <v>9000</v>
      </c>
      <c r="U97" s="271">
        <v>541705</v>
      </c>
      <c r="X97" s="271">
        <v>134857.25</v>
      </c>
      <c r="Y97" s="271">
        <v>1243.56</v>
      </c>
    </row>
    <row r="98" spans="1:25" x14ac:dyDescent="0.2">
      <c r="A98" s="285" t="s">
        <v>2063</v>
      </c>
      <c r="B98" s="269">
        <v>64293.64</v>
      </c>
      <c r="C98" s="269">
        <v>0</v>
      </c>
      <c r="D98" s="269">
        <v>92896.97</v>
      </c>
      <c r="E98" s="285">
        <v>501492.65</v>
      </c>
      <c r="F98" s="285">
        <v>43883.54</v>
      </c>
      <c r="H98" s="273">
        <v>2400</v>
      </c>
      <c r="J98" s="273">
        <v>655.75</v>
      </c>
      <c r="M98" s="285">
        <v>-30744.37</v>
      </c>
      <c r="N98" s="285">
        <v>804941.61</v>
      </c>
      <c r="P98" s="270">
        <v>457508.69</v>
      </c>
      <c r="R98" s="270">
        <v>124.2</v>
      </c>
      <c r="S98" s="270">
        <v>148290</v>
      </c>
      <c r="T98" s="270">
        <v>3000</v>
      </c>
      <c r="U98" s="271">
        <v>428559</v>
      </c>
      <c r="W98" s="271">
        <v>5869.6</v>
      </c>
      <c r="X98" s="271">
        <v>223280.88</v>
      </c>
      <c r="Y98" s="271">
        <v>25899.599999999999</v>
      </c>
    </row>
    <row r="99" spans="1:25" x14ac:dyDescent="0.2">
      <c r="A99" s="285" t="s">
        <v>2064</v>
      </c>
      <c r="B99" s="269">
        <v>174915.45</v>
      </c>
      <c r="C99" s="269">
        <v>0</v>
      </c>
      <c r="D99" s="269">
        <v>37876.720000000001</v>
      </c>
      <c r="E99" s="285">
        <v>-31793.99</v>
      </c>
      <c r="F99" s="285">
        <v>5236</v>
      </c>
      <c r="M99" s="285">
        <v>-2280298.44</v>
      </c>
      <c r="N99" s="285">
        <v>2543552.06</v>
      </c>
      <c r="P99" s="270">
        <v>333841.28999999998</v>
      </c>
      <c r="S99" s="270">
        <v>177030</v>
      </c>
      <c r="U99" s="271">
        <v>375130</v>
      </c>
      <c r="X99" s="271">
        <v>173939.74</v>
      </c>
      <c r="Y99" s="271">
        <v>31797.99</v>
      </c>
    </row>
    <row r="100" spans="1:25" x14ac:dyDescent="0.2">
      <c r="A100" s="285" t="s">
        <v>2065</v>
      </c>
      <c r="B100" s="269">
        <v>102394.47</v>
      </c>
      <c r="C100" s="269">
        <v>0</v>
      </c>
      <c r="D100" s="269">
        <v>32736.54</v>
      </c>
      <c r="E100" s="285">
        <v>183845.67</v>
      </c>
      <c r="F100" s="285">
        <v>6030</v>
      </c>
      <c r="H100" s="273">
        <v>4500</v>
      </c>
      <c r="J100" s="273">
        <v>214.1</v>
      </c>
      <c r="M100" s="285">
        <v>-1348324.36</v>
      </c>
      <c r="N100" s="285">
        <v>1708771</v>
      </c>
      <c r="P100" s="270">
        <v>475614.17</v>
      </c>
      <c r="R100" s="270">
        <v>1.52</v>
      </c>
      <c r="S100" s="270">
        <v>356190</v>
      </c>
      <c r="T100" s="270">
        <v>4500</v>
      </c>
      <c r="U100" s="271">
        <v>675930</v>
      </c>
      <c r="X100" s="271">
        <v>173764.74</v>
      </c>
      <c r="Y100" s="271">
        <v>18020.009999999998</v>
      </c>
    </row>
    <row r="101" spans="1:25" x14ac:dyDescent="0.2">
      <c r="A101" s="285" t="s">
        <v>2066</v>
      </c>
      <c r="B101" s="269">
        <v>73268.039999999994</v>
      </c>
      <c r="C101" s="269">
        <v>0</v>
      </c>
      <c r="D101" s="269">
        <v>86216.3</v>
      </c>
      <c r="E101" s="285">
        <v>172041.09</v>
      </c>
      <c r="F101" s="285">
        <v>-29028.63</v>
      </c>
      <c r="H101" s="273">
        <v>8962.5</v>
      </c>
      <c r="J101" s="273">
        <v>1923</v>
      </c>
      <c r="M101" s="285">
        <v>-1945466.31</v>
      </c>
      <c r="N101" s="285">
        <v>2266060.31</v>
      </c>
      <c r="P101" s="270">
        <v>453640.82</v>
      </c>
      <c r="S101" s="270">
        <v>372330</v>
      </c>
      <c r="T101" s="270">
        <v>9000</v>
      </c>
      <c r="U101" s="271">
        <v>650520</v>
      </c>
      <c r="X101" s="271">
        <v>134630.09</v>
      </c>
      <c r="Y101" s="271">
        <v>66059.429999999993</v>
      </c>
    </row>
    <row r="102" spans="1:25" x14ac:dyDescent="0.2">
      <c r="A102" s="285" t="s">
        <v>2067</v>
      </c>
      <c r="B102" s="269">
        <v>100505.81</v>
      </c>
      <c r="C102" s="269">
        <v>0</v>
      </c>
      <c r="D102" s="269">
        <v>19597.009999999998</v>
      </c>
      <c r="E102" s="285">
        <v>11606.96</v>
      </c>
      <c r="F102" s="285">
        <v>3058.5</v>
      </c>
      <c r="M102" s="285">
        <v>-123788</v>
      </c>
      <c r="N102" s="285">
        <v>803987.63</v>
      </c>
      <c r="P102" s="270">
        <v>339391.23</v>
      </c>
      <c r="S102" s="270">
        <v>331440</v>
      </c>
      <c r="T102" s="270">
        <v>4500</v>
      </c>
      <c r="U102" s="271">
        <v>521860</v>
      </c>
      <c r="W102" s="271">
        <v>6200</v>
      </c>
      <c r="X102" s="271">
        <v>124603.46</v>
      </c>
      <c r="Y102" s="271">
        <v>7092.18</v>
      </c>
    </row>
    <row r="103" spans="1:25" x14ac:dyDescent="0.2">
      <c r="A103" s="285" t="s">
        <v>2068</v>
      </c>
      <c r="B103" s="269">
        <v>98250.47</v>
      </c>
      <c r="C103" s="269">
        <v>0</v>
      </c>
      <c r="D103" s="269">
        <v>50139.38</v>
      </c>
      <c r="E103" s="285">
        <v>1068807.03</v>
      </c>
      <c r="F103" s="285">
        <v>38</v>
      </c>
      <c r="M103" s="285">
        <v>-1427391.84</v>
      </c>
      <c r="N103" s="285">
        <v>2982456.62</v>
      </c>
      <c r="P103" s="270">
        <v>308627.42</v>
      </c>
      <c r="R103" s="270">
        <v>164.5</v>
      </c>
      <c r="S103" s="270">
        <v>188460</v>
      </c>
      <c r="U103" s="271">
        <v>376400</v>
      </c>
      <c r="W103" s="271">
        <v>13300</v>
      </c>
      <c r="X103" s="271">
        <v>109780.93</v>
      </c>
      <c r="Y103" s="271">
        <v>329529.89</v>
      </c>
    </row>
    <row r="104" spans="1:25" x14ac:dyDescent="0.2">
      <c r="A104" s="285" t="s">
        <v>2069</v>
      </c>
      <c r="B104" s="269">
        <v>106116.48</v>
      </c>
      <c r="C104" s="269">
        <v>0</v>
      </c>
      <c r="D104" s="269">
        <v>60733.55</v>
      </c>
      <c r="E104" s="285">
        <v>5</v>
      </c>
      <c r="F104" s="285">
        <v>143138.62</v>
      </c>
      <c r="H104" s="273">
        <v>2775</v>
      </c>
      <c r="J104" s="273">
        <v>141.16999999999999</v>
      </c>
      <c r="M104" s="285">
        <v>-1759947.35</v>
      </c>
      <c r="N104" s="285">
        <v>2096504</v>
      </c>
      <c r="P104" s="270">
        <v>395774.44</v>
      </c>
      <c r="S104" s="270">
        <v>304230</v>
      </c>
      <c r="T104" s="270">
        <v>9000</v>
      </c>
      <c r="U104" s="271">
        <v>588120</v>
      </c>
      <c r="X104" s="271">
        <v>132008.23000000001</v>
      </c>
      <c r="Y104" s="271">
        <v>9638.3799999999992</v>
      </c>
    </row>
    <row r="105" spans="1:25" x14ac:dyDescent="0.2">
      <c r="A105" s="285" t="s">
        <v>2070</v>
      </c>
      <c r="B105" s="269">
        <v>277385.90000000002</v>
      </c>
      <c r="C105" s="269">
        <v>0</v>
      </c>
      <c r="D105" s="269">
        <v>3774.28</v>
      </c>
      <c r="E105" s="285">
        <v>430644.46</v>
      </c>
      <c r="F105" s="285">
        <v>59835.02</v>
      </c>
      <c r="J105" s="273">
        <v>101948.22</v>
      </c>
      <c r="M105" s="285">
        <v>-3591254.61</v>
      </c>
      <c r="N105" s="285">
        <v>4349913</v>
      </c>
      <c r="P105" s="270">
        <v>631348.28</v>
      </c>
      <c r="R105" s="270">
        <v>340.33</v>
      </c>
      <c r="S105" s="270">
        <v>119280</v>
      </c>
      <c r="T105" s="270">
        <v>3000</v>
      </c>
      <c r="U105" s="271">
        <v>523466</v>
      </c>
      <c r="X105" s="271">
        <v>273569.46999999997</v>
      </c>
      <c r="Y105" s="271">
        <v>45900.09</v>
      </c>
    </row>
    <row r="106" spans="1:25" x14ac:dyDescent="0.2">
      <c r="A106" s="285" t="s">
        <v>2071</v>
      </c>
      <c r="B106" s="269">
        <v>408452.17</v>
      </c>
      <c r="C106" s="269">
        <v>0</v>
      </c>
      <c r="D106" s="269">
        <v>62082.2</v>
      </c>
      <c r="E106" s="285">
        <v>1238232.18</v>
      </c>
      <c r="F106" s="285">
        <v>1826.69</v>
      </c>
      <c r="H106" s="273">
        <v>6675</v>
      </c>
      <c r="M106" s="285">
        <v>-714922.02</v>
      </c>
      <c r="N106" s="285">
        <v>2447083.0099999998</v>
      </c>
      <c r="P106" s="270">
        <v>2698091.13</v>
      </c>
      <c r="R106" s="270">
        <v>2.5499999999999998</v>
      </c>
      <c r="S106" s="270">
        <v>139950</v>
      </c>
      <c r="T106" s="270">
        <v>4500</v>
      </c>
      <c r="U106" s="271">
        <v>372411</v>
      </c>
      <c r="X106" s="271">
        <v>2491644.3199999998</v>
      </c>
      <c r="Y106" s="271">
        <v>6731.11</v>
      </c>
    </row>
    <row r="107" spans="1:25" x14ac:dyDescent="0.2">
      <c r="A107" s="285" t="s">
        <v>2154</v>
      </c>
      <c r="B107" s="269">
        <v>274991.3</v>
      </c>
      <c r="C107" s="269">
        <v>0</v>
      </c>
      <c r="D107" s="269">
        <v>29557.54</v>
      </c>
      <c r="E107" s="285">
        <v>229060.94</v>
      </c>
      <c r="F107" s="285">
        <v>-931.25</v>
      </c>
      <c r="J107" s="273">
        <v>323.2</v>
      </c>
      <c r="M107" s="285">
        <v>-1837460.59</v>
      </c>
      <c r="N107" s="285">
        <v>2389700.83</v>
      </c>
      <c r="P107" s="270">
        <v>398324.02</v>
      </c>
      <c r="R107" s="270">
        <v>121.23</v>
      </c>
      <c r="S107" s="270">
        <v>302520</v>
      </c>
      <c r="T107" s="270">
        <v>9000</v>
      </c>
      <c r="U107" s="271">
        <v>557220</v>
      </c>
      <c r="X107" s="271">
        <v>129368.93</v>
      </c>
      <c r="Y107" s="271">
        <v>35815.230000000003</v>
      </c>
    </row>
    <row r="108" spans="1:25" x14ac:dyDescent="0.2">
      <c r="A108" s="285" t="s">
        <v>2155</v>
      </c>
      <c r="B108" s="269">
        <v>108853.36</v>
      </c>
      <c r="C108" s="269">
        <v>0</v>
      </c>
      <c r="D108" s="269">
        <v>84282.79</v>
      </c>
      <c r="E108" s="285">
        <v>229270.25</v>
      </c>
      <c r="F108" s="285">
        <v>1025</v>
      </c>
      <c r="M108" s="285">
        <v>-4892075.5999999996</v>
      </c>
      <c r="N108" s="285">
        <v>5385590.1100000003</v>
      </c>
      <c r="P108" s="270">
        <v>285337.40999999997</v>
      </c>
      <c r="S108" s="270">
        <v>70200</v>
      </c>
      <c r="U108" s="271">
        <v>253920</v>
      </c>
      <c r="X108" s="271">
        <v>138392.26999999999</v>
      </c>
      <c r="Y108" s="271">
        <v>28442.25</v>
      </c>
    </row>
    <row r="109" spans="1:25" x14ac:dyDescent="0.2">
      <c r="A109" s="284" t="s">
        <v>2072</v>
      </c>
      <c r="B109" s="269">
        <v>183139.03</v>
      </c>
      <c r="C109" s="269">
        <v>0</v>
      </c>
      <c r="D109" s="269">
        <v>37509.75</v>
      </c>
      <c r="E109" s="285">
        <v>240396.39</v>
      </c>
      <c r="F109" s="285">
        <v>86478.720000000001</v>
      </c>
      <c r="M109" s="285">
        <v>-1104377.05</v>
      </c>
      <c r="N109" s="285">
        <v>1851650.31</v>
      </c>
      <c r="P109" s="270">
        <v>251160.65</v>
      </c>
      <c r="S109" s="270">
        <v>295620</v>
      </c>
      <c r="T109" s="270">
        <v>6900</v>
      </c>
      <c r="U109" s="271">
        <v>460531.5</v>
      </c>
      <c r="X109" s="271">
        <v>121504.56</v>
      </c>
      <c r="Y109" s="271">
        <v>41191.83</v>
      </c>
    </row>
    <row r="110" spans="1:25" x14ac:dyDescent="0.2">
      <c r="A110" s="285" t="s">
        <v>2073</v>
      </c>
      <c r="B110" s="269">
        <v>261597.22</v>
      </c>
      <c r="C110" s="269">
        <v>0</v>
      </c>
      <c r="D110" s="269">
        <v>29477.58</v>
      </c>
      <c r="E110" s="285">
        <v>607611.9</v>
      </c>
      <c r="F110" s="285">
        <v>124699.31</v>
      </c>
      <c r="M110" s="285">
        <v>-248313.15</v>
      </c>
      <c r="N110" s="285">
        <v>1448584.45</v>
      </c>
      <c r="P110" s="270">
        <v>312073.21999999997</v>
      </c>
      <c r="S110" s="270">
        <v>343530</v>
      </c>
      <c r="T110" s="270">
        <v>9000</v>
      </c>
      <c r="U110" s="271">
        <v>521717.5</v>
      </c>
      <c r="X110" s="271">
        <v>145899.35999999999</v>
      </c>
      <c r="Y110" s="271">
        <v>58440.19</v>
      </c>
    </row>
    <row r="111" spans="1:25" x14ac:dyDescent="0.2">
      <c r="A111" s="285" t="s">
        <v>2074</v>
      </c>
      <c r="B111" s="269">
        <v>111831.65</v>
      </c>
      <c r="D111" s="269">
        <v>61010.14</v>
      </c>
      <c r="E111" s="285">
        <v>287509.53000000003</v>
      </c>
      <c r="F111" s="285">
        <v>58110.99</v>
      </c>
      <c r="J111" s="273">
        <v>150</v>
      </c>
      <c r="M111" s="285">
        <v>-1759237.14</v>
      </c>
      <c r="N111" s="285">
        <v>2294612.94</v>
      </c>
      <c r="P111" s="270">
        <v>316019.42</v>
      </c>
      <c r="R111" s="270">
        <v>112.51</v>
      </c>
      <c r="S111" s="270">
        <v>453960</v>
      </c>
      <c r="T111" s="270">
        <v>4500</v>
      </c>
      <c r="U111" s="271">
        <v>661519</v>
      </c>
      <c r="X111" s="271">
        <v>164468.43</v>
      </c>
      <c r="Y111" s="271">
        <v>37494.58</v>
      </c>
    </row>
    <row r="112" spans="1:25" x14ac:dyDescent="0.2">
      <c r="A112" s="285" t="s">
        <v>2075</v>
      </c>
      <c r="B112" s="269">
        <v>39784.660000000003</v>
      </c>
      <c r="C112" s="269">
        <v>0</v>
      </c>
      <c r="D112" s="269">
        <v>38106.04</v>
      </c>
      <c r="E112" s="285">
        <v>157456.57</v>
      </c>
      <c r="F112" s="285">
        <v>80924.509999999995</v>
      </c>
      <c r="J112" s="273">
        <v>15</v>
      </c>
      <c r="M112" s="285">
        <v>-1100226.8500000001</v>
      </c>
      <c r="N112" s="285">
        <v>1767292.42</v>
      </c>
      <c r="P112" s="270">
        <v>247596.11</v>
      </c>
      <c r="S112" s="270">
        <v>373170</v>
      </c>
      <c r="T112" s="270">
        <v>6000</v>
      </c>
      <c r="U112" s="271">
        <v>506140</v>
      </c>
      <c r="X112" s="271">
        <v>94538.86</v>
      </c>
      <c r="Y112" s="271">
        <v>32497.84</v>
      </c>
    </row>
    <row r="113" spans="1:25" x14ac:dyDescent="0.2">
      <c r="A113" s="285" t="s">
        <v>2076</v>
      </c>
      <c r="B113" s="269">
        <v>13932.45</v>
      </c>
      <c r="C113" s="269">
        <v>0</v>
      </c>
      <c r="D113" s="269">
        <v>12757.73</v>
      </c>
      <c r="E113" s="285">
        <v>776632.01</v>
      </c>
      <c r="F113" s="285">
        <v>49633.11</v>
      </c>
      <c r="M113" s="285">
        <v>-87814.080000000002</v>
      </c>
      <c r="N113" s="285">
        <v>1775492.61</v>
      </c>
      <c r="P113" s="270">
        <v>326255.32</v>
      </c>
      <c r="S113" s="270">
        <v>437750</v>
      </c>
      <c r="T113" s="270">
        <v>18400</v>
      </c>
      <c r="U113" s="271">
        <v>684203</v>
      </c>
      <c r="X113" s="271">
        <v>226550.53</v>
      </c>
      <c r="Y113" s="271">
        <v>44555.19</v>
      </c>
    </row>
    <row r="114" spans="1:25" x14ac:dyDescent="0.2">
      <c r="A114" s="285" t="s">
        <v>2156</v>
      </c>
      <c r="B114" s="269">
        <v>187340.4</v>
      </c>
      <c r="D114" s="269">
        <v>38523.46</v>
      </c>
      <c r="E114" s="285">
        <v>239344.9</v>
      </c>
      <c r="F114" s="285">
        <v>103273.35</v>
      </c>
      <c r="M114" s="285">
        <v>-72279.960000000006</v>
      </c>
      <c r="N114" s="285">
        <v>2441491.2400000002</v>
      </c>
      <c r="P114" s="270">
        <v>269422.88</v>
      </c>
      <c r="S114" s="270">
        <v>174360</v>
      </c>
      <c r="T114" s="270">
        <v>4500</v>
      </c>
      <c r="U114" s="271">
        <v>306208</v>
      </c>
      <c r="X114" s="271">
        <v>186603.35</v>
      </c>
      <c r="Y114" s="271">
        <v>39593.360000000001</v>
      </c>
    </row>
    <row r="115" spans="1:25" x14ac:dyDescent="0.2">
      <c r="A115" s="285" t="s">
        <v>2077</v>
      </c>
      <c r="B115" s="269">
        <v>59532.67</v>
      </c>
      <c r="C115" s="269">
        <v>0</v>
      </c>
      <c r="D115" s="269">
        <v>38747.61</v>
      </c>
      <c r="E115" s="285">
        <v>164199.37</v>
      </c>
      <c r="F115" s="285">
        <v>105863.67</v>
      </c>
      <c r="J115" s="273">
        <v>41.78</v>
      </c>
      <c r="M115" s="285">
        <v>-93087.11</v>
      </c>
      <c r="N115" s="285">
        <v>1753510.53</v>
      </c>
      <c r="P115" s="270">
        <v>355858.65</v>
      </c>
      <c r="S115" s="270">
        <v>501390</v>
      </c>
      <c r="U115" s="271">
        <v>717360</v>
      </c>
      <c r="X115" s="271">
        <v>145310.04</v>
      </c>
      <c r="Y115" s="271">
        <v>21200.53</v>
      </c>
    </row>
    <row r="116" spans="1:25" x14ac:dyDescent="0.2">
      <c r="A116" s="285" t="s">
        <v>2078</v>
      </c>
      <c r="B116" s="269">
        <v>295461.59999999998</v>
      </c>
      <c r="C116" s="269">
        <v>0</v>
      </c>
      <c r="D116" s="269">
        <v>34325.11</v>
      </c>
      <c r="E116" s="285">
        <v>170556.44</v>
      </c>
      <c r="F116" s="285">
        <v>124076.91</v>
      </c>
      <c r="J116" s="273">
        <v>63.55</v>
      </c>
      <c r="M116" s="285">
        <v>-189994.34</v>
      </c>
      <c r="N116" s="285">
        <v>2570940.36</v>
      </c>
      <c r="P116" s="270">
        <v>466357.04</v>
      </c>
      <c r="S116" s="270">
        <v>324420</v>
      </c>
      <c r="U116" s="271">
        <v>622965</v>
      </c>
      <c r="X116" s="271">
        <v>164872.64000000001</v>
      </c>
      <c r="Y116" s="271">
        <v>51424.08</v>
      </c>
    </row>
    <row r="117" spans="1:25" x14ac:dyDescent="0.2">
      <c r="A117" s="285" t="s">
        <v>2079</v>
      </c>
      <c r="B117" s="269">
        <v>586432.54</v>
      </c>
      <c r="C117" s="269">
        <v>0</v>
      </c>
      <c r="D117" s="269">
        <v>27198.959999999999</v>
      </c>
      <c r="E117" s="285">
        <v>945928.68</v>
      </c>
      <c r="F117" s="285">
        <v>148193.66</v>
      </c>
      <c r="M117" s="285">
        <v>-117627.55</v>
      </c>
      <c r="N117" s="285">
        <v>2193906.69</v>
      </c>
      <c r="P117" s="270">
        <v>369705.9</v>
      </c>
      <c r="S117" s="270">
        <v>482400</v>
      </c>
      <c r="U117" s="271">
        <v>664915</v>
      </c>
      <c r="X117" s="271">
        <v>185634.84</v>
      </c>
      <c r="Y117" s="271">
        <v>59637.33</v>
      </c>
    </row>
    <row r="118" spans="1:25" x14ac:dyDescent="0.2">
      <c r="A118" s="285" t="s">
        <v>2080</v>
      </c>
      <c r="B118" s="269">
        <v>344034.93</v>
      </c>
      <c r="C118" s="269">
        <v>0</v>
      </c>
      <c r="D118" s="269">
        <v>61380.84</v>
      </c>
      <c r="E118" s="285">
        <v>491780.76</v>
      </c>
      <c r="F118" s="285">
        <v>59362</v>
      </c>
      <c r="J118" s="273">
        <v>0</v>
      </c>
      <c r="M118" s="285">
        <v>-64058.81</v>
      </c>
      <c r="N118" s="285">
        <v>2140701.11</v>
      </c>
      <c r="P118" s="270">
        <v>392563.14</v>
      </c>
      <c r="S118" s="270">
        <v>296570</v>
      </c>
      <c r="U118" s="271">
        <v>540530</v>
      </c>
      <c r="X118" s="271">
        <v>188148.46</v>
      </c>
      <c r="Y118" s="271">
        <v>36059.800000000003</v>
      </c>
    </row>
    <row r="119" spans="1:25" x14ac:dyDescent="0.2">
      <c r="A119" s="285" t="s">
        <v>2081</v>
      </c>
      <c r="B119" s="269">
        <v>888395.78</v>
      </c>
      <c r="C119" s="269">
        <v>0</v>
      </c>
      <c r="D119" s="269">
        <v>7334.16</v>
      </c>
      <c r="E119" s="285">
        <v>479198.32</v>
      </c>
      <c r="F119" s="285">
        <v>116434.1</v>
      </c>
      <c r="M119" s="285">
        <v>-76825.19</v>
      </c>
      <c r="N119" s="285">
        <v>2916966.34</v>
      </c>
      <c r="P119" s="270">
        <v>374112.06</v>
      </c>
      <c r="Q119" s="270">
        <v>130000</v>
      </c>
      <c r="S119" s="270">
        <v>455610</v>
      </c>
      <c r="U119" s="271">
        <v>645738</v>
      </c>
      <c r="X119" s="271">
        <v>185313.17</v>
      </c>
      <c r="Y119" s="271">
        <v>59176.45</v>
      </c>
    </row>
    <row r="120" spans="1:25" x14ac:dyDescent="0.2">
      <c r="A120" s="285" t="s">
        <v>2082</v>
      </c>
      <c r="B120" s="269">
        <v>697880.5</v>
      </c>
      <c r="C120" s="269">
        <v>0</v>
      </c>
      <c r="D120" s="269">
        <v>20763.060000000001</v>
      </c>
      <c r="E120" s="285">
        <v>2330701.8199999998</v>
      </c>
      <c r="F120" s="285">
        <v>113687.83</v>
      </c>
      <c r="J120" s="273">
        <v>523.1</v>
      </c>
      <c r="M120" s="285">
        <v>-253511.86</v>
      </c>
      <c r="N120" s="285">
        <v>1273796.02</v>
      </c>
      <c r="P120" s="270">
        <v>369289.33</v>
      </c>
      <c r="S120" s="270">
        <v>395850</v>
      </c>
      <c r="U120" s="271">
        <v>615195</v>
      </c>
      <c r="X120" s="271">
        <v>148682.01</v>
      </c>
      <c r="Y120" s="271">
        <v>62423.93</v>
      </c>
    </row>
    <row r="121" spans="1:25" x14ac:dyDescent="0.2">
      <c r="A121" s="285" t="s">
        <v>2083</v>
      </c>
      <c r="B121" s="269">
        <v>468699.61</v>
      </c>
      <c r="C121" s="269">
        <v>0</v>
      </c>
      <c r="D121" s="269">
        <v>31198.14</v>
      </c>
      <c r="E121" s="285">
        <v>1092697.17</v>
      </c>
      <c r="F121" s="285">
        <v>173974.27</v>
      </c>
      <c r="J121" s="273">
        <v>0</v>
      </c>
      <c r="M121" s="285">
        <v>346959.71</v>
      </c>
      <c r="N121" s="285">
        <v>1503797.2</v>
      </c>
      <c r="P121" s="270">
        <v>503287.93</v>
      </c>
      <c r="S121" s="270">
        <v>424440</v>
      </c>
      <c r="U121" s="271">
        <v>766605</v>
      </c>
      <c r="X121" s="271">
        <v>171899.63</v>
      </c>
      <c r="Y121" s="271">
        <v>31858.52</v>
      </c>
    </row>
    <row r="122" spans="1:25" x14ac:dyDescent="0.2">
      <c r="A122" s="285" t="s">
        <v>2084</v>
      </c>
      <c r="B122" s="269">
        <v>428915.89</v>
      </c>
      <c r="C122" s="269">
        <v>0</v>
      </c>
      <c r="D122" s="269">
        <v>34970.22</v>
      </c>
      <c r="E122" s="285">
        <v>452373.99</v>
      </c>
      <c r="F122" s="285">
        <v>94794.12</v>
      </c>
      <c r="H122" s="273">
        <v>0</v>
      </c>
      <c r="M122" s="285">
        <v>-103471.76</v>
      </c>
      <c r="N122" s="285">
        <v>1567499.51</v>
      </c>
      <c r="P122" s="270">
        <v>252756.33</v>
      </c>
      <c r="S122" s="270">
        <v>447090</v>
      </c>
      <c r="U122" s="271">
        <v>548310</v>
      </c>
      <c r="X122" s="271">
        <v>129970.04</v>
      </c>
      <c r="Y122" s="271">
        <v>21320.82</v>
      </c>
    </row>
    <row r="123" spans="1:25" x14ac:dyDescent="0.2">
      <c r="A123" s="285" t="s">
        <v>2160</v>
      </c>
      <c r="B123" s="269">
        <v>325891.48</v>
      </c>
      <c r="C123" s="269">
        <v>0</v>
      </c>
      <c r="D123" s="269">
        <v>35818.410000000003</v>
      </c>
      <c r="E123" s="285">
        <v>662295.86</v>
      </c>
      <c r="F123" s="285">
        <v>67091.62</v>
      </c>
      <c r="J123" s="273">
        <v>191.5</v>
      </c>
      <c r="M123" s="285">
        <v>-119887.54</v>
      </c>
      <c r="N123" s="285">
        <v>2486417.9700000002</v>
      </c>
      <c r="P123" s="270">
        <v>293381.53000000003</v>
      </c>
      <c r="S123" s="270">
        <v>265970</v>
      </c>
      <c r="U123" s="271">
        <v>461840</v>
      </c>
      <c r="X123" s="271">
        <v>82894.740000000005</v>
      </c>
      <c r="Y123" s="271">
        <v>41066.03</v>
      </c>
    </row>
    <row r="124" spans="1:25" x14ac:dyDescent="0.2">
      <c r="A124" s="285" t="s">
        <v>2161</v>
      </c>
      <c r="B124" s="269">
        <v>393788.31</v>
      </c>
      <c r="C124" s="269">
        <v>0</v>
      </c>
      <c r="D124" s="269">
        <v>36655.99</v>
      </c>
      <c r="E124" s="285">
        <v>377936.67</v>
      </c>
      <c r="F124" s="285">
        <v>81443.820000000007</v>
      </c>
      <c r="J124" s="273">
        <v>168</v>
      </c>
      <c r="M124" s="285">
        <v>-88642.02</v>
      </c>
      <c r="N124" s="285">
        <v>2517902.33</v>
      </c>
      <c r="P124" s="270">
        <v>337326.8</v>
      </c>
      <c r="S124" s="270">
        <v>267960</v>
      </c>
      <c r="U124" s="271">
        <v>475050</v>
      </c>
      <c r="X124" s="271">
        <v>147497.4</v>
      </c>
      <c r="Y124" s="271">
        <v>37670.370000000003</v>
      </c>
    </row>
    <row r="125" spans="1:25" x14ac:dyDescent="0.2">
      <c r="A125" s="285" t="s">
        <v>2085</v>
      </c>
      <c r="B125" s="269">
        <v>475166.29</v>
      </c>
      <c r="C125" s="269">
        <v>0</v>
      </c>
      <c r="D125" s="269">
        <v>73098.98</v>
      </c>
      <c r="E125" s="285">
        <v>170544.48</v>
      </c>
      <c r="F125" s="285">
        <v>23438.01</v>
      </c>
      <c r="H125" s="273">
        <v>39100</v>
      </c>
      <c r="N125" s="285">
        <v>2171633.4300000002</v>
      </c>
      <c r="P125" s="270">
        <v>445333.71</v>
      </c>
      <c r="Q125" s="270">
        <v>34300</v>
      </c>
      <c r="R125" s="270">
        <v>2.93</v>
      </c>
      <c r="S125" s="270">
        <v>318793.5</v>
      </c>
      <c r="U125" s="271">
        <v>411271.5</v>
      </c>
      <c r="X125" s="271">
        <v>129042.94</v>
      </c>
      <c r="Y125" s="271">
        <v>34665.839999999997</v>
      </c>
    </row>
    <row r="126" spans="1:25" x14ac:dyDescent="0.2">
      <c r="A126" s="285" t="s">
        <v>2086</v>
      </c>
      <c r="B126" s="269">
        <v>634427.9</v>
      </c>
      <c r="C126" s="269">
        <v>0</v>
      </c>
      <c r="D126" s="269">
        <v>106570.7</v>
      </c>
      <c r="E126" s="285">
        <v>2424.6999999999998</v>
      </c>
      <c r="F126" s="285">
        <v>145377.54</v>
      </c>
      <c r="J126" s="273">
        <v>0</v>
      </c>
      <c r="N126" s="285">
        <v>1977387.82</v>
      </c>
      <c r="P126" s="270">
        <v>1117319.72</v>
      </c>
      <c r="R126" s="270">
        <v>182844.12</v>
      </c>
      <c r="S126" s="270">
        <v>610854</v>
      </c>
      <c r="U126" s="271">
        <v>953394</v>
      </c>
      <c r="X126" s="271">
        <v>156462.32999999999</v>
      </c>
      <c r="Y126" s="271">
        <v>21737.11</v>
      </c>
    </row>
    <row r="127" spans="1:25" x14ac:dyDescent="0.2">
      <c r="A127" s="285" t="s">
        <v>2087</v>
      </c>
      <c r="B127" s="269">
        <v>362581.96</v>
      </c>
      <c r="C127" s="269">
        <v>0</v>
      </c>
      <c r="D127" s="269">
        <v>29058.74</v>
      </c>
      <c r="E127" s="285">
        <v>168642.53</v>
      </c>
      <c r="F127" s="285">
        <v>59857.440000000002</v>
      </c>
      <c r="H127" s="273">
        <v>74600</v>
      </c>
      <c r="N127" s="285">
        <v>1774116.27</v>
      </c>
      <c r="P127" s="270">
        <v>540181.14</v>
      </c>
      <c r="S127" s="270">
        <v>275992.5</v>
      </c>
      <c r="T127" s="270">
        <v>5000</v>
      </c>
      <c r="U127" s="271">
        <v>366811.5</v>
      </c>
      <c r="X127" s="271">
        <v>128031.83</v>
      </c>
      <c r="Y127" s="271">
        <v>17920.490000000002</v>
      </c>
    </row>
    <row r="128" spans="1:25" x14ac:dyDescent="0.2">
      <c r="A128" s="285" t="s">
        <v>2088</v>
      </c>
      <c r="B128" s="269">
        <v>567000.03</v>
      </c>
      <c r="C128" s="269">
        <v>0</v>
      </c>
      <c r="D128" s="269">
        <v>135866.94</v>
      </c>
      <c r="E128" s="285">
        <v>117318.25</v>
      </c>
      <c r="F128" s="285">
        <v>73909.009999999995</v>
      </c>
      <c r="H128" s="273">
        <v>62400</v>
      </c>
      <c r="N128" s="285">
        <v>1520211.94</v>
      </c>
      <c r="P128" s="270">
        <v>624946.30000000005</v>
      </c>
      <c r="R128" s="270">
        <v>66.89</v>
      </c>
      <c r="S128" s="270">
        <v>645707.5</v>
      </c>
      <c r="U128" s="271">
        <v>759737.5</v>
      </c>
      <c r="X128" s="271">
        <v>97633.88</v>
      </c>
      <c r="Y128" s="271">
        <v>10352.49</v>
      </c>
    </row>
    <row r="129" spans="1:25" x14ac:dyDescent="0.2">
      <c r="A129" s="285" t="s">
        <v>2089</v>
      </c>
      <c r="B129" s="269">
        <v>1039702.18</v>
      </c>
      <c r="C129" s="269">
        <v>0</v>
      </c>
      <c r="D129" s="269">
        <v>47054.23</v>
      </c>
      <c r="E129" s="285">
        <v>163162.03</v>
      </c>
      <c r="F129" s="285">
        <v>104787.11</v>
      </c>
      <c r="N129" s="285">
        <v>2436322.09</v>
      </c>
      <c r="P129" s="270">
        <v>957128.38</v>
      </c>
      <c r="Q129" s="270">
        <v>48000</v>
      </c>
      <c r="S129" s="270">
        <v>357985.5</v>
      </c>
      <c r="T129" s="270">
        <v>11200</v>
      </c>
      <c r="U129" s="271">
        <v>589522.5</v>
      </c>
      <c r="X129" s="271">
        <v>282230.11</v>
      </c>
      <c r="Y129" s="271">
        <v>25512.01</v>
      </c>
    </row>
    <row r="130" spans="1:25" x14ac:dyDescent="0.2">
      <c r="A130" s="285" t="s">
        <v>2090</v>
      </c>
      <c r="B130" s="269">
        <v>275233.88</v>
      </c>
      <c r="C130" s="269">
        <v>0</v>
      </c>
      <c r="D130" s="269">
        <v>54590.63</v>
      </c>
      <c r="E130" s="285">
        <v>338639.83</v>
      </c>
      <c r="F130" s="285">
        <v>138077.47</v>
      </c>
      <c r="J130" s="273">
        <v>0</v>
      </c>
      <c r="N130" s="285">
        <v>1752442.7</v>
      </c>
      <c r="P130" s="270">
        <v>463408.57</v>
      </c>
      <c r="Q130" s="270">
        <v>89500</v>
      </c>
      <c r="S130" s="270">
        <v>133680</v>
      </c>
      <c r="T130" s="270">
        <v>2800</v>
      </c>
      <c r="U130" s="271">
        <v>225791</v>
      </c>
      <c r="X130" s="271">
        <v>146376.24</v>
      </c>
      <c r="Y130" s="271">
        <v>34908.33</v>
      </c>
    </row>
    <row r="131" spans="1:25" x14ac:dyDescent="0.2">
      <c r="A131" s="285" t="s">
        <v>2091</v>
      </c>
      <c r="B131" s="269">
        <v>327801.01</v>
      </c>
      <c r="C131" s="269">
        <v>0</v>
      </c>
      <c r="D131" s="269">
        <v>41000.97</v>
      </c>
      <c r="E131" s="285">
        <v>356701.09</v>
      </c>
      <c r="F131" s="285">
        <v>41128.22</v>
      </c>
      <c r="N131" s="285">
        <v>2586652.75</v>
      </c>
      <c r="P131" s="270">
        <v>382430.44</v>
      </c>
      <c r="R131" s="270">
        <v>43.36</v>
      </c>
      <c r="S131" s="270">
        <v>304104</v>
      </c>
      <c r="T131" s="270">
        <v>2800</v>
      </c>
      <c r="U131" s="271">
        <v>366864</v>
      </c>
      <c r="X131" s="271">
        <v>149625.62</v>
      </c>
      <c r="Y131" s="271">
        <v>39488.160000000003</v>
      </c>
    </row>
    <row r="132" spans="1:25" x14ac:dyDescent="0.2">
      <c r="A132" s="285" t="s">
        <v>2092</v>
      </c>
      <c r="B132" s="269">
        <v>504264.01</v>
      </c>
      <c r="C132" s="269">
        <v>0</v>
      </c>
      <c r="D132" s="269">
        <v>77889.679999999993</v>
      </c>
      <c r="E132" s="285">
        <v>52760.3</v>
      </c>
      <c r="F132" s="285">
        <v>67812.89</v>
      </c>
      <c r="H132" s="273">
        <v>57500</v>
      </c>
      <c r="N132" s="285">
        <v>1898238.82</v>
      </c>
      <c r="P132" s="270">
        <v>687481.6</v>
      </c>
      <c r="S132" s="270">
        <v>434166</v>
      </c>
      <c r="T132" s="270">
        <v>2800</v>
      </c>
      <c r="U132" s="271">
        <v>560556</v>
      </c>
      <c r="X132" s="271">
        <v>169370.15</v>
      </c>
      <c r="Y132" s="271">
        <v>22205.85</v>
      </c>
    </row>
    <row r="133" spans="1:25" x14ac:dyDescent="0.2">
      <c r="A133" s="285" t="s">
        <v>2093</v>
      </c>
      <c r="B133" s="269">
        <v>703798.8</v>
      </c>
      <c r="C133" s="269">
        <v>0</v>
      </c>
      <c r="D133" s="269">
        <v>123768.25</v>
      </c>
      <c r="E133" s="285">
        <v>380378.17</v>
      </c>
      <c r="F133" s="285">
        <v>25298.01</v>
      </c>
      <c r="N133" s="285">
        <v>2434424.27</v>
      </c>
      <c r="P133" s="270">
        <v>514615.05</v>
      </c>
      <c r="S133" s="270">
        <v>429225</v>
      </c>
      <c r="U133" s="271">
        <v>525863</v>
      </c>
      <c r="X133" s="271">
        <v>156212.84</v>
      </c>
      <c r="Y133" s="271">
        <v>38903.300000000003</v>
      </c>
    </row>
    <row r="134" spans="1:25" x14ac:dyDescent="0.2">
      <c r="A134" s="285" t="s">
        <v>2094</v>
      </c>
      <c r="B134" s="269">
        <v>342202.98</v>
      </c>
      <c r="C134" s="269">
        <v>0</v>
      </c>
      <c r="D134" s="269">
        <v>96675.58</v>
      </c>
      <c r="E134" s="285">
        <v>437669.8</v>
      </c>
      <c r="F134" s="285">
        <v>60937.21</v>
      </c>
      <c r="H134" s="273">
        <v>59800</v>
      </c>
      <c r="N134" s="285">
        <v>2150215.54</v>
      </c>
      <c r="P134" s="270">
        <v>951455.65</v>
      </c>
      <c r="S134" s="270">
        <v>308574</v>
      </c>
      <c r="U134" s="271">
        <v>564384</v>
      </c>
      <c r="X134" s="271">
        <v>291255.24</v>
      </c>
      <c r="Y134" s="271">
        <v>40918.03</v>
      </c>
    </row>
    <row r="135" spans="1:25" x14ac:dyDescent="0.2">
      <c r="A135" s="285" t="s">
        <v>2157</v>
      </c>
      <c r="B135" s="269">
        <v>222814.12</v>
      </c>
      <c r="C135" s="269">
        <v>0</v>
      </c>
      <c r="D135" s="269">
        <v>21069.62</v>
      </c>
      <c r="E135" s="285">
        <v>286078.87</v>
      </c>
      <c r="F135" s="285">
        <v>97266.66</v>
      </c>
      <c r="N135" s="285">
        <v>1699412.19</v>
      </c>
      <c r="P135" s="270">
        <v>333356.21999999997</v>
      </c>
      <c r="S135" s="270">
        <v>204057</v>
      </c>
      <c r="T135" s="270">
        <v>2800</v>
      </c>
      <c r="U135" s="271">
        <v>256617</v>
      </c>
      <c r="X135" s="271">
        <v>91972.43</v>
      </c>
      <c r="Y135" s="271">
        <v>40856.25</v>
      </c>
    </row>
    <row r="136" spans="1:25" x14ac:dyDescent="0.2">
      <c r="A136" s="285" t="s">
        <v>2095</v>
      </c>
      <c r="B136" s="269">
        <v>681376.28</v>
      </c>
      <c r="C136" s="269">
        <v>0</v>
      </c>
      <c r="D136" s="269">
        <v>117202.83</v>
      </c>
      <c r="E136" s="285">
        <v>697794.09</v>
      </c>
      <c r="F136" s="285">
        <v>36834.04</v>
      </c>
      <c r="H136" s="273">
        <v>7762.5</v>
      </c>
      <c r="M136" s="285">
        <v>5015.3</v>
      </c>
      <c r="N136" s="285">
        <v>3628521.74</v>
      </c>
      <c r="P136" s="270">
        <v>855280.12</v>
      </c>
      <c r="S136" s="270">
        <v>417973.5</v>
      </c>
      <c r="T136" s="270">
        <v>4500</v>
      </c>
      <c r="U136" s="271">
        <v>702551.5</v>
      </c>
      <c r="X136" s="271">
        <v>272728.78000000003</v>
      </c>
      <c r="Y136" s="271">
        <v>52094.25</v>
      </c>
    </row>
    <row r="137" spans="1:25" x14ac:dyDescent="0.2">
      <c r="A137" s="285" t="s">
        <v>2096</v>
      </c>
      <c r="B137" s="269">
        <v>256429.59</v>
      </c>
      <c r="C137" s="269">
        <v>42000</v>
      </c>
      <c r="D137" s="269">
        <v>187566.15</v>
      </c>
      <c r="E137" s="285">
        <v>1060952.54</v>
      </c>
      <c r="F137" s="285">
        <v>30538.81</v>
      </c>
      <c r="H137" s="273">
        <v>0</v>
      </c>
      <c r="J137" s="273">
        <v>136.33000000000001</v>
      </c>
      <c r="M137" s="285">
        <v>232.46</v>
      </c>
      <c r="N137" s="285">
        <v>365872.84</v>
      </c>
      <c r="P137" s="270">
        <v>403089.69</v>
      </c>
      <c r="S137" s="270">
        <v>539296.5</v>
      </c>
      <c r="T137" s="270">
        <v>9000</v>
      </c>
      <c r="U137" s="271">
        <v>669733.5</v>
      </c>
      <c r="X137" s="271">
        <v>300144.23</v>
      </c>
      <c r="Y137" s="271">
        <v>25525.23</v>
      </c>
    </row>
    <row r="138" spans="1:25" x14ac:dyDescent="0.2">
      <c r="A138" s="285" t="s">
        <v>2097</v>
      </c>
      <c r="B138" s="269">
        <v>434642.89</v>
      </c>
      <c r="C138" s="269">
        <v>149300</v>
      </c>
      <c r="D138" s="269">
        <v>173916.24</v>
      </c>
      <c r="E138" s="285">
        <v>97586.14</v>
      </c>
      <c r="F138" s="285">
        <v>59150.98</v>
      </c>
      <c r="H138" s="273">
        <v>7762.5</v>
      </c>
      <c r="J138" s="273">
        <v>132349</v>
      </c>
      <c r="N138" s="285">
        <v>2122751.4700000002</v>
      </c>
      <c r="P138" s="270">
        <v>457028.61</v>
      </c>
      <c r="Q138" s="270">
        <v>169210</v>
      </c>
      <c r="S138" s="270">
        <v>573531</v>
      </c>
      <c r="T138" s="270">
        <v>4500</v>
      </c>
      <c r="U138" s="271">
        <v>687876</v>
      </c>
      <c r="X138" s="271">
        <v>211952.67</v>
      </c>
      <c r="Y138" s="271">
        <v>5945.46</v>
      </c>
    </row>
    <row r="139" spans="1:25" x14ac:dyDescent="0.2">
      <c r="A139" s="285" t="s">
        <v>2098</v>
      </c>
      <c r="B139" s="269">
        <v>278578.28000000003</v>
      </c>
      <c r="C139" s="269">
        <v>0</v>
      </c>
      <c r="D139" s="269">
        <v>129453.94</v>
      </c>
      <c r="E139" s="285">
        <v>1432067.89</v>
      </c>
      <c r="F139" s="285">
        <v>99116.01</v>
      </c>
      <c r="H139" s="273">
        <v>7062.5</v>
      </c>
      <c r="J139" s="273">
        <v>0</v>
      </c>
      <c r="N139" s="285">
        <v>765116.2</v>
      </c>
      <c r="P139" s="270">
        <v>205089.23</v>
      </c>
      <c r="Q139" s="270">
        <v>65925</v>
      </c>
      <c r="S139" s="270">
        <v>387538.5</v>
      </c>
      <c r="T139" s="270">
        <v>9000</v>
      </c>
      <c r="U139" s="271">
        <v>553224.5</v>
      </c>
      <c r="X139" s="271">
        <v>204123.94</v>
      </c>
      <c r="Y139" s="271">
        <v>37096.01</v>
      </c>
    </row>
    <row r="140" spans="1:25" x14ac:dyDescent="0.2">
      <c r="A140" s="285" t="s">
        <v>2099</v>
      </c>
      <c r="B140" s="269">
        <v>146642.6</v>
      </c>
      <c r="C140" s="269">
        <v>0</v>
      </c>
      <c r="D140" s="269">
        <v>92958.21</v>
      </c>
      <c r="E140" s="285">
        <v>301797.32</v>
      </c>
      <c r="F140" s="285">
        <v>37718.78</v>
      </c>
      <c r="H140" s="273">
        <v>7062.5</v>
      </c>
      <c r="J140" s="273">
        <v>160</v>
      </c>
      <c r="N140" s="285">
        <v>3234091.19</v>
      </c>
      <c r="P140" s="270">
        <v>489696.9</v>
      </c>
      <c r="S140" s="270">
        <v>303625.5</v>
      </c>
      <c r="T140" s="270">
        <v>9000</v>
      </c>
      <c r="U140" s="271">
        <v>448601.5</v>
      </c>
      <c r="X140" s="271">
        <v>348584.54</v>
      </c>
      <c r="Y140" s="271">
        <v>36186.99</v>
      </c>
    </row>
    <row r="141" spans="1:25" x14ac:dyDescent="0.2">
      <c r="A141" s="285" t="s">
        <v>2100</v>
      </c>
      <c r="B141" s="269">
        <v>231329.45</v>
      </c>
      <c r="C141" s="269">
        <v>0</v>
      </c>
      <c r="D141" s="269">
        <v>92349.73</v>
      </c>
      <c r="E141" s="285">
        <v>555234.14</v>
      </c>
      <c r="F141" s="285">
        <v>118156.49</v>
      </c>
      <c r="H141" s="273">
        <v>7800</v>
      </c>
      <c r="N141" s="285">
        <v>1809525.85</v>
      </c>
      <c r="P141" s="270">
        <v>429420.05</v>
      </c>
      <c r="S141" s="270">
        <v>219849</v>
      </c>
      <c r="T141" s="270">
        <v>4500</v>
      </c>
      <c r="U141" s="271">
        <v>361461</v>
      </c>
      <c r="X141" s="271">
        <v>119659.1</v>
      </c>
      <c r="Y141" s="271">
        <v>30975.09</v>
      </c>
    </row>
    <row r="142" spans="1:25" x14ac:dyDescent="0.2">
      <c r="A142" s="285" t="s">
        <v>2101</v>
      </c>
      <c r="B142" s="269">
        <v>462952.79</v>
      </c>
      <c r="C142" s="269">
        <v>0</v>
      </c>
      <c r="D142" s="269">
        <v>28281</v>
      </c>
      <c r="E142" s="285">
        <v>1110815.49</v>
      </c>
      <c r="F142" s="285">
        <v>213303.07</v>
      </c>
      <c r="H142" s="273">
        <v>7762.5</v>
      </c>
      <c r="N142" s="285">
        <v>1034850.95</v>
      </c>
      <c r="P142" s="270">
        <v>518918.48</v>
      </c>
      <c r="S142" s="270">
        <v>490465.5</v>
      </c>
      <c r="T142" s="270">
        <v>9000</v>
      </c>
      <c r="U142" s="271">
        <v>629855.5</v>
      </c>
      <c r="X142" s="271">
        <v>325298.03000000003</v>
      </c>
      <c r="Y142" s="271">
        <v>54182.86</v>
      </c>
    </row>
    <row r="143" spans="1:25" x14ac:dyDescent="0.2">
      <c r="A143" s="285" t="s">
        <v>2102</v>
      </c>
      <c r="B143" s="269">
        <v>488030.21</v>
      </c>
      <c r="C143" s="269">
        <v>0</v>
      </c>
      <c r="D143" s="269">
        <v>61915.03</v>
      </c>
      <c r="E143" s="285">
        <v>168777.63</v>
      </c>
      <c r="F143" s="285">
        <v>135887.04000000001</v>
      </c>
      <c r="H143" s="273">
        <v>4093.04</v>
      </c>
      <c r="J143" s="273">
        <v>224</v>
      </c>
      <c r="N143" s="285">
        <v>1778360.15</v>
      </c>
      <c r="P143" s="270">
        <v>638949.31999999995</v>
      </c>
      <c r="S143" s="270">
        <v>178794</v>
      </c>
      <c r="T143" s="270">
        <v>4500</v>
      </c>
      <c r="U143" s="271">
        <v>355631</v>
      </c>
      <c r="X143" s="271">
        <v>214045.06</v>
      </c>
      <c r="Y143" s="271">
        <v>23486.16</v>
      </c>
    </row>
    <row r="144" spans="1:25" x14ac:dyDescent="0.2">
      <c r="A144" s="285" t="s">
        <v>2103</v>
      </c>
      <c r="B144" s="269">
        <v>324401.57</v>
      </c>
      <c r="C144" s="269">
        <v>75900</v>
      </c>
      <c r="D144" s="269">
        <v>45663.12</v>
      </c>
      <c r="E144" s="285">
        <v>366675.73</v>
      </c>
      <c r="F144" s="285">
        <v>34570.31</v>
      </c>
      <c r="H144" s="273">
        <v>29800</v>
      </c>
      <c r="J144" s="273">
        <v>137870.76999999999</v>
      </c>
      <c r="M144" s="285">
        <v>-114133.52</v>
      </c>
      <c r="N144" s="285">
        <v>2463401.71</v>
      </c>
      <c r="P144" s="270">
        <v>420773.19</v>
      </c>
      <c r="S144" s="270">
        <v>213801</v>
      </c>
      <c r="T144" s="270">
        <v>4500</v>
      </c>
      <c r="U144" s="271">
        <v>352880</v>
      </c>
      <c r="X144" s="271">
        <v>580983.37</v>
      </c>
      <c r="Y144" s="271">
        <v>32785.050000000003</v>
      </c>
    </row>
    <row r="145" spans="1:26" x14ac:dyDescent="0.2">
      <c r="A145" s="285" t="s">
        <v>2104</v>
      </c>
      <c r="B145" s="269">
        <v>79253.94</v>
      </c>
      <c r="C145" s="269">
        <v>118340</v>
      </c>
      <c r="D145" s="269">
        <v>53623.87</v>
      </c>
      <c r="E145" s="285">
        <v>53749.01</v>
      </c>
      <c r="F145" s="285">
        <v>89992.5</v>
      </c>
      <c r="H145" s="273">
        <v>7762.5</v>
      </c>
      <c r="J145" s="273">
        <v>357</v>
      </c>
      <c r="N145" s="285">
        <v>1748544.54</v>
      </c>
      <c r="P145" s="270">
        <v>572706.14</v>
      </c>
      <c r="S145" s="270">
        <v>403840.5</v>
      </c>
      <c r="T145" s="270">
        <v>4500</v>
      </c>
      <c r="U145" s="271">
        <v>576008.5</v>
      </c>
      <c r="X145" s="271">
        <v>337892.04</v>
      </c>
      <c r="Y145" s="271">
        <v>12938.19</v>
      </c>
    </row>
    <row r="146" spans="1:26" x14ac:dyDescent="0.2">
      <c r="A146" s="285" t="s">
        <v>2105</v>
      </c>
      <c r="B146" s="269">
        <v>364594.78</v>
      </c>
      <c r="C146" s="269">
        <v>0</v>
      </c>
      <c r="D146" s="269">
        <v>157165.28</v>
      </c>
      <c r="E146" s="285">
        <v>1285974.17</v>
      </c>
      <c r="F146" s="285">
        <v>123136.71</v>
      </c>
      <c r="H146" s="273">
        <v>0</v>
      </c>
      <c r="J146" s="273">
        <v>0</v>
      </c>
      <c r="M146" s="285">
        <v>4381.12</v>
      </c>
      <c r="N146" s="285">
        <v>577706.88</v>
      </c>
      <c r="P146" s="270">
        <v>738828.63</v>
      </c>
      <c r="S146" s="270">
        <v>425040</v>
      </c>
      <c r="T146" s="270">
        <v>9000</v>
      </c>
      <c r="U146" s="271">
        <v>624851</v>
      </c>
      <c r="X146" s="271">
        <v>282239.21000000002</v>
      </c>
      <c r="Y146" s="271">
        <v>38389.230000000003</v>
      </c>
    </row>
    <row r="147" spans="1:26" x14ac:dyDescent="0.2">
      <c r="A147" s="285" t="s">
        <v>2106</v>
      </c>
      <c r="B147" s="269">
        <v>309784.98</v>
      </c>
      <c r="C147" s="269">
        <v>0</v>
      </c>
      <c r="D147" s="269">
        <v>76734.78</v>
      </c>
      <c r="E147" s="285">
        <v>81693.320000000007</v>
      </c>
      <c r="F147" s="285">
        <v>162176.54999999999</v>
      </c>
      <c r="H147" s="273">
        <v>7762.5</v>
      </c>
      <c r="J147" s="273">
        <v>673.38</v>
      </c>
      <c r="N147" s="285">
        <v>3628551.99</v>
      </c>
      <c r="P147" s="270">
        <v>490293.99</v>
      </c>
      <c r="S147" s="270">
        <v>658035</v>
      </c>
      <c r="T147" s="270">
        <v>9000</v>
      </c>
      <c r="U147" s="271">
        <v>860385</v>
      </c>
      <c r="X147" s="271">
        <v>275210.2</v>
      </c>
      <c r="Y147" s="271">
        <v>18064.98</v>
      </c>
    </row>
    <row r="148" spans="1:26" x14ac:dyDescent="0.2">
      <c r="A148" s="285" t="s">
        <v>2107</v>
      </c>
      <c r="B148" s="269">
        <v>472182.45</v>
      </c>
      <c r="C148" s="269">
        <v>0</v>
      </c>
      <c r="D148" s="269">
        <v>113161.11</v>
      </c>
      <c r="E148" s="285">
        <v>303038.96999999997</v>
      </c>
      <c r="F148" s="285">
        <v>66930.64</v>
      </c>
      <c r="H148" s="273">
        <v>7762.5</v>
      </c>
      <c r="N148" s="285">
        <v>2252597.11</v>
      </c>
      <c r="P148" s="270">
        <v>454174.83</v>
      </c>
      <c r="S148" s="270">
        <v>520012.5</v>
      </c>
      <c r="T148" s="270">
        <v>9000</v>
      </c>
      <c r="U148" s="271">
        <v>668926.5</v>
      </c>
      <c r="X148" s="271">
        <v>139992.28</v>
      </c>
      <c r="Y148" s="271">
        <v>38656.71</v>
      </c>
    </row>
    <row r="149" spans="1:26" x14ac:dyDescent="0.2">
      <c r="A149" s="285" t="s">
        <v>2108</v>
      </c>
      <c r="B149" s="269">
        <v>192135.19</v>
      </c>
      <c r="C149" s="269">
        <v>29360</v>
      </c>
      <c r="D149" s="269">
        <v>40418.14</v>
      </c>
      <c r="E149" s="285">
        <v>1456494.24</v>
      </c>
      <c r="F149" s="285">
        <v>45665.34</v>
      </c>
      <c r="H149" s="273">
        <v>15257.77</v>
      </c>
      <c r="M149" s="285">
        <v>29360</v>
      </c>
      <c r="N149" s="285">
        <v>605433.22</v>
      </c>
      <c r="P149" s="270">
        <v>325998.96999999997</v>
      </c>
      <c r="S149" s="270">
        <v>213003</v>
      </c>
      <c r="T149" s="270">
        <v>4500</v>
      </c>
      <c r="U149" s="271">
        <v>313947</v>
      </c>
      <c r="X149" s="271">
        <v>135752.82999999999</v>
      </c>
      <c r="Y149" s="271">
        <v>38950.32</v>
      </c>
    </row>
    <row r="150" spans="1:26" x14ac:dyDescent="0.2">
      <c r="A150" s="285" t="s">
        <v>2109</v>
      </c>
      <c r="B150" s="269">
        <v>338834.67</v>
      </c>
      <c r="C150" s="269">
        <v>0</v>
      </c>
      <c r="D150" s="269">
        <v>65240.54</v>
      </c>
      <c r="E150" s="285">
        <v>1032681.16</v>
      </c>
      <c r="F150" s="285">
        <v>36406.42</v>
      </c>
      <c r="H150" s="273">
        <v>7062.5</v>
      </c>
      <c r="N150" s="285">
        <v>698047.3</v>
      </c>
      <c r="P150" s="270">
        <v>376283.69</v>
      </c>
      <c r="S150" s="270">
        <v>311521.5</v>
      </c>
      <c r="T150" s="270">
        <v>4500</v>
      </c>
      <c r="U150" s="271">
        <v>400636.5</v>
      </c>
      <c r="X150" s="271">
        <v>172126.8</v>
      </c>
      <c r="Y150" s="271">
        <v>28632.84</v>
      </c>
    </row>
    <row r="151" spans="1:26" x14ac:dyDescent="0.2">
      <c r="A151" s="285" t="s">
        <v>2110</v>
      </c>
      <c r="B151" s="269">
        <v>51656.35</v>
      </c>
      <c r="C151" s="269">
        <v>0</v>
      </c>
      <c r="D151" s="269">
        <v>66290.509999999995</v>
      </c>
      <c r="E151" s="285">
        <v>1039568.88</v>
      </c>
      <c r="F151" s="285">
        <v>73143.34</v>
      </c>
      <c r="H151" s="273">
        <v>8100</v>
      </c>
      <c r="J151" s="273">
        <v>1388.81</v>
      </c>
      <c r="N151" s="285">
        <v>399608.02</v>
      </c>
      <c r="P151" s="270">
        <v>287613.03000000003</v>
      </c>
      <c r="S151" s="270">
        <v>116746.35</v>
      </c>
      <c r="T151" s="270">
        <v>4500</v>
      </c>
      <c r="U151" s="271">
        <v>207636.35</v>
      </c>
      <c r="X151" s="271">
        <v>241010.2</v>
      </c>
      <c r="Y151" s="271">
        <v>34156.68</v>
      </c>
    </row>
    <row r="152" spans="1:26" x14ac:dyDescent="0.2">
      <c r="A152" s="285" t="s">
        <v>2111</v>
      </c>
      <c r="B152" s="269">
        <v>248665.74</v>
      </c>
      <c r="C152" s="269">
        <v>0</v>
      </c>
      <c r="D152" s="269">
        <v>88021.97</v>
      </c>
      <c r="E152" s="285">
        <v>35714.449999999997</v>
      </c>
      <c r="F152" s="285">
        <v>133578.64000000001</v>
      </c>
      <c r="H152" s="273">
        <v>26942.62</v>
      </c>
      <c r="J152" s="273">
        <v>66.349999999999994</v>
      </c>
      <c r="N152" s="285">
        <v>1677902.08</v>
      </c>
      <c r="P152" s="270">
        <v>487822.96</v>
      </c>
      <c r="S152" s="270">
        <v>343203</v>
      </c>
      <c r="T152" s="270">
        <v>9000</v>
      </c>
      <c r="U152" s="271">
        <v>516966</v>
      </c>
      <c r="X152" s="271">
        <v>123983.49</v>
      </c>
      <c r="Y152" s="271">
        <v>25667.19</v>
      </c>
    </row>
    <row r="153" spans="1:26" x14ac:dyDescent="0.2">
      <c r="A153" s="285" t="s">
        <v>2112</v>
      </c>
      <c r="B153" s="269">
        <v>83401.61</v>
      </c>
      <c r="C153" s="269">
        <v>0</v>
      </c>
      <c r="D153" s="269">
        <v>211491.98</v>
      </c>
      <c r="E153" s="285">
        <v>703746.62</v>
      </c>
      <c r="F153" s="285">
        <v>108125.95</v>
      </c>
      <c r="H153" s="273">
        <v>0</v>
      </c>
      <c r="J153" s="273">
        <v>456</v>
      </c>
      <c r="N153" s="285">
        <v>511906.95</v>
      </c>
      <c r="P153" s="270">
        <v>621469.9</v>
      </c>
      <c r="Q153" s="270">
        <v>25000</v>
      </c>
      <c r="S153" s="270">
        <v>358211</v>
      </c>
      <c r="T153" s="270">
        <v>4500</v>
      </c>
      <c r="U153" s="271">
        <v>528434</v>
      </c>
      <c r="X153" s="271">
        <v>216495.42</v>
      </c>
      <c r="Y153" s="271">
        <v>30109.439999999999</v>
      </c>
    </row>
    <row r="154" spans="1:26" x14ac:dyDescent="0.2">
      <c r="A154" s="285" t="s">
        <v>2113</v>
      </c>
      <c r="B154" s="269">
        <v>360459.71</v>
      </c>
      <c r="C154" s="269">
        <v>0</v>
      </c>
      <c r="D154" s="269">
        <v>70683.100000000006</v>
      </c>
      <c r="E154" s="285">
        <v>619555.1</v>
      </c>
      <c r="F154" s="285">
        <v>127743</v>
      </c>
      <c r="H154" s="273">
        <v>7762.5</v>
      </c>
      <c r="J154" s="273">
        <v>114</v>
      </c>
      <c r="N154" s="285">
        <v>3252587.34</v>
      </c>
      <c r="P154" s="270">
        <v>183966.06</v>
      </c>
      <c r="S154" s="270">
        <v>559528.5</v>
      </c>
      <c r="T154" s="270">
        <v>9000</v>
      </c>
      <c r="U154" s="271">
        <v>705841.5</v>
      </c>
      <c r="X154" s="271">
        <v>235432.3</v>
      </c>
      <c r="Y154" s="271">
        <v>54495.46</v>
      </c>
    </row>
    <row r="155" spans="1:26" x14ac:dyDescent="0.2">
      <c r="A155" s="285" t="s">
        <v>2158</v>
      </c>
      <c r="B155" s="269">
        <v>453471.86</v>
      </c>
      <c r="C155" s="269">
        <v>30320</v>
      </c>
      <c r="D155" s="269">
        <v>104241.14</v>
      </c>
      <c r="E155" s="285">
        <v>1470574.56</v>
      </c>
      <c r="F155" s="285">
        <v>77759.91</v>
      </c>
      <c r="H155" s="273">
        <v>7762.5</v>
      </c>
      <c r="J155" s="273">
        <v>23563.83</v>
      </c>
      <c r="N155" s="285">
        <v>2705484.32</v>
      </c>
      <c r="P155" s="270">
        <v>393814.95</v>
      </c>
      <c r="Q155" s="270">
        <v>211463</v>
      </c>
      <c r="S155" s="270">
        <v>312666</v>
      </c>
      <c r="T155" s="270">
        <v>4500</v>
      </c>
      <c r="U155" s="271">
        <v>465100</v>
      </c>
      <c r="X155" s="271">
        <v>341100.22</v>
      </c>
      <c r="Y155" s="271">
        <v>30726.84</v>
      </c>
    </row>
    <row r="156" spans="1:26" x14ac:dyDescent="0.2">
      <c r="A156" s="285" t="s">
        <v>2114</v>
      </c>
      <c r="B156" s="269">
        <v>278092.2</v>
      </c>
      <c r="C156" s="269">
        <v>0</v>
      </c>
      <c r="D156" s="269">
        <v>62228.29</v>
      </c>
      <c r="E156" s="285">
        <v>592290.53</v>
      </c>
      <c r="F156" s="285">
        <v>533840.03</v>
      </c>
      <c r="H156" s="273">
        <v>19507.5</v>
      </c>
      <c r="J156" s="273">
        <v>205.6</v>
      </c>
      <c r="K156" s="285">
        <v>81811.97</v>
      </c>
      <c r="N156" s="285">
        <v>1733406.94</v>
      </c>
      <c r="P156" s="270">
        <v>439127.17</v>
      </c>
      <c r="S156" s="270">
        <v>545940</v>
      </c>
      <c r="T156" s="270">
        <v>4500</v>
      </c>
      <c r="U156" s="271">
        <v>767880</v>
      </c>
      <c r="X156" s="271">
        <v>216675.35</v>
      </c>
      <c r="Y156" s="271">
        <v>76649.52</v>
      </c>
    </row>
    <row r="157" spans="1:26" x14ac:dyDescent="0.2">
      <c r="A157" s="285" t="s">
        <v>2115</v>
      </c>
      <c r="B157" s="269">
        <v>248910.39</v>
      </c>
      <c r="C157" s="269">
        <v>0</v>
      </c>
      <c r="D157" s="269">
        <v>37565.910000000003</v>
      </c>
      <c r="E157" s="285">
        <v>288765.01</v>
      </c>
      <c r="F157" s="285">
        <v>22114.48</v>
      </c>
      <c r="H157" s="273">
        <v>18112.5</v>
      </c>
      <c r="M157" s="285">
        <v>-0.99</v>
      </c>
      <c r="N157" s="285">
        <v>1890457.72</v>
      </c>
      <c r="P157" s="270">
        <v>398999.98</v>
      </c>
      <c r="S157" s="270">
        <v>179210</v>
      </c>
      <c r="T157" s="270">
        <v>4500</v>
      </c>
      <c r="U157" s="271">
        <v>384308</v>
      </c>
      <c r="X157" s="271">
        <v>124150.29</v>
      </c>
      <c r="Y157" s="271">
        <v>31414.98</v>
      </c>
      <c r="Z157" s="271">
        <v>24300</v>
      </c>
    </row>
    <row r="158" spans="1:26" x14ac:dyDescent="0.2">
      <c r="A158" s="285" t="s">
        <v>2116</v>
      </c>
      <c r="B158" s="269">
        <v>592347.97</v>
      </c>
      <c r="C158" s="269">
        <v>0</v>
      </c>
      <c r="D158" s="269">
        <v>71314.44</v>
      </c>
      <c r="E158" s="285">
        <v>2301467.7999999998</v>
      </c>
      <c r="F158" s="285">
        <v>86069.74</v>
      </c>
      <c r="H158" s="273">
        <v>23580</v>
      </c>
      <c r="J158" s="273">
        <v>715.23</v>
      </c>
      <c r="M158" s="285">
        <v>-56</v>
      </c>
      <c r="N158" s="285">
        <v>715300.29</v>
      </c>
      <c r="P158" s="270">
        <v>617831.81000000006</v>
      </c>
      <c r="S158" s="270">
        <v>401040</v>
      </c>
      <c r="T158" s="270">
        <v>7500</v>
      </c>
      <c r="U158" s="271">
        <v>647114</v>
      </c>
      <c r="X158" s="271">
        <v>261635.25</v>
      </c>
      <c r="Y158" s="271">
        <v>41332.5</v>
      </c>
    </row>
    <row r="159" spans="1:26" x14ac:dyDescent="0.2">
      <c r="A159" s="285" t="s">
        <v>2117</v>
      </c>
      <c r="B159" s="269">
        <v>451587.25</v>
      </c>
      <c r="C159" s="269">
        <v>0</v>
      </c>
      <c r="D159" s="269">
        <v>82699.83</v>
      </c>
      <c r="E159" s="285">
        <v>334491.23</v>
      </c>
      <c r="F159" s="285">
        <v>65116.31</v>
      </c>
      <c r="H159" s="273">
        <v>17587.5</v>
      </c>
      <c r="J159" s="273">
        <v>0</v>
      </c>
      <c r="M159" s="285">
        <v>2.5</v>
      </c>
      <c r="N159" s="285">
        <v>1595931.52</v>
      </c>
      <c r="P159" s="270">
        <v>537233.63</v>
      </c>
      <c r="S159" s="270">
        <v>204720</v>
      </c>
      <c r="U159" s="271">
        <v>435330</v>
      </c>
      <c r="X159" s="271">
        <v>184871.13</v>
      </c>
      <c r="Y159" s="271">
        <v>28896.66</v>
      </c>
      <c r="Z159" s="271">
        <v>12600</v>
      </c>
    </row>
    <row r="160" spans="1:26" x14ac:dyDescent="0.2">
      <c r="A160" s="285" t="s">
        <v>2118</v>
      </c>
      <c r="B160" s="269">
        <v>307602.23</v>
      </c>
      <c r="C160" s="269">
        <v>0</v>
      </c>
      <c r="D160" s="269">
        <v>43485.11</v>
      </c>
      <c r="E160" s="285">
        <v>316557.28999999998</v>
      </c>
      <c r="F160" s="285">
        <v>133303.79999999999</v>
      </c>
      <c r="G160" s="273">
        <v>3500</v>
      </c>
      <c r="H160" s="273">
        <v>71138</v>
      </c>
      <c r="N160" s="285">
        <v>2218013.29</v>
      </c>
      <c r="P160" s="270">
        <v>323225.55</v>
      </c>
      <c r="R160" s="270">
        <v>172.43</v>
      </c>
      <c r="S160" s="270">
        <v>412109.5</v>
      </c>
      <c r="U160" s="271">
        <v>568229.5</v>
      </c>
      <c r="X160" s="271">
        <v>92268.47</v>
      </c>
      <c r="Y160" s="271">
        <v>23541.119999999999</v>
      </c>
    </row>
    <row r="161" spans="1:26" x14ac:dyDescent="0.2">
      <c r="A161" s="285" t="s">
        <v>2119</v>
      </c>
      <c r="B161" s="269">
        <v>136989.06</v>
      </c>
      <c r="C161" s="269">
        <v>0</v>
      </c>
      <c r="D161" s="269">
        <v>30608.77</v>
      </c>
      <c r="E161" s="285">
        <v>127240.24</v>
      </c>
      <c r="F161" s="285">
        <v>755704.01</v>
      </c>
      <c r="J161" s="273">
        <v>814.95</v>
      </c>
      <c r="N161" s="285">
        <v>1904185.77</v>
      </c>
      <c r="P161" s="270">
        <v>359302.01</v>
      </c>
      <c r="R161" s="270">
        <v>47.62</v>
      </c>
      <c r="S161" s="270">
        <v>655548</v>
      </c>
      <c r="U161" s="271">
        <v>933375</v>
      </c>
      <c r="X161" s="271">
        <v>102776.58</v>
      </c>
      <c r="Y161" s="271">
        <v>58281.09</v>
      </c>
    </row>
    <row r="162" spans="1:26" x14ac:dyDescent="0.2">
      <c r="A162" s="285" t="s">
        <v>2120</v>
      </c>
      <c r="B162" s="269">
        <v>69893.38</v>
      </c>
      <c r="C162" s="269">
        <v>0</v>
      </c>
      <c r="D162" s="269">
        <v>17074.53</v>
      </c>
      <c r="E162" s="285">
        <v>394206.41</v>
      </c>
      <c r="F162" s="285">
        <v>775826.5</v>
      </c>
      <c r="J162" s="273">
        <v>6.91</v>
      </c>
      <c r="N162" s="285">
        <v>2050038.21</v>
      </c>
      <c r="P162" s="270">
        <v>353380.91</v>
      </c>
      <c r="R162" s="270">
        <v>19.05</v>
      </c>
      <c r="S162" s="270">
        <v>355395.5</v>
      </c>
      <c r="U162" s="271">
        <v>604877.5</v>
      </c>
      <c r="X162" s="271">
        <v>132961.34</v>
      </c>
      <c r="Y162" s="271">
        <v>60237.73</v>
      </c>
      <c r="Z162" s="271">
        <v>0.38</v>
      </c>
    </row>
    <row r="163" spans="1:26" x14ac:dyDescent="0.2">
      <c r="A163" s="285" t="s">
        <v>2121</v>
      </c>
      <c r="B163" s="269">
        <v>135900.49</v>
      </c>
      <c r="C163" s="269">
        <v>0</v>
      </c>
      <c r="D163" s="269">
        <v>66926.95</v>
      </c>
      <c r="E163" s="285">
        <v>2030356.52</v>
      </c>
      <c r="F163" s="285">
        <v>220739.4</v>
      </c>
      <c r="M163" s="285">
        <v>-54447.14</v>
      </c>
      <c r="N163" s="285">
        <v>345682.71</v>
      </c>
      <c r="P163" s="270">
        <v>433369.97</v>
      </c>
      <c r="S163" s="270">
        <v>531898</v>
      </c>
      <c r="U163" s="271">
        <v>837958</v>
      </c>
      <c r="X163" s="271">
        <v>121554.39</v>
      </c>
      <c r="Y163" s="271">
        <v>98863.21</v>
      </c>
    </row>
    <row r="164" spans="1:26" x14ac:dyDescent="0.2">
      <c r="A164" s="285" t="s">
        <v>2122</v>
      </c>
      <c r="B164" s="269">
        <v>1131048.17</v>
      </c>
      <c r="C164" s="269">
        <v>0</v>
      </c>
      <c r="D164" s="269">
        <v>36966.04</v>
      </c>
      <c r="E164" s="285">
        <v>928201.98</v>
      </c>
      <c r="F164" s="285">
        <v>167873.85</v>
      </c>
      <c r="G164" s="273">
        <v>2100</v>
      </c>
      <c r="H164" s="273">
        <v>11220</v>
      </c>
      <c r="J164" s="273">
        <v>228.97</v>
      </c>
      <c r="M164" s="285">
        <v>139669.06</v>
      </c>
      <c r="N164" s="285">
        <v>633085.80000000005</v>
      </c>
      <c r="P164" s="270">
        <v>415242.56</v>
      </c>
      <c r="Q164" s="270">
        <v>10000</v>
      </c>
      <c r="S164" s="270">
        <v>279870</v>
      </c>
      <c r="T164" s="270">
        <v>4500</v>
      </c>
      <c r="U164" s="271">
        <v>379810</v>
      </c>
      <c r="X164" s="271">
        <v>152555.6</v>
      </c>
      <c r="Y164" s="271">
        <v>40582.35</v>
      </c>
    </row>
    <row r="165" spans="1:26" x14ac:dyDescent="0.2">
      <c r="A165" s="285" t="s">
        <v>2123</v>
      </c>
      <c r="B165" s="269">
        <v>1153901.02</v>
      </c>
      <c r="C165" s="269">
        <v>0</v>
      </c>
      <c r="D165" s="269">
        <v>40733.839999999997</v>
      </c>
      <c r="E165" s="285">
        <v>99460.12</v>
      </c>
      <c r="F165" s="285">
        <v>215259.63</v>
      </c>
      <c r="H165" s="273">
        <v>35455</v>
      </c>
      <c r="J165" s="273">
        <v>0</v>
      </c>
      <c r="M165" s="285">
        <v>185836.08</v>
      </c>
      <c r="N165" s="285">
        <v>1315994.6399999999</v>
      </c>
      <c r="P165" s="270">
        <v>459585.13</v>
      </c>
      <c r="Q165" s="270">
        <v>34077</v>
      </c>
      <c r="S165" s="270">
        <v>333720</v>
      </c>
      <c r="T165" s="270">
        <v>12750</v>
      </c>
      <c r="U165" s="271">
        <v>503595</v>
      </c>
      <c r="X165" s="271">
        <v>155184.29999999999</v>
      </c>
      <c r="Y165" s="271">
        <v>14360.82</v>
      </c>
    </row>
    <row r="166" spans="1:26" x14ac:dyDescent="0.2">
      <c r="A166" s="285" t="s">
        <v>2124</v>
      </c>
      <c r="B166" s="269">
        <v>882426.63</v>
      </c>
      <c r="C166" s="269">
        <v>0</v>
      </c>
      <c r="D166" s="269">
        <v>50362.71</v>
      </c>
      <c r="E166" s="285">
        <v>122402.88</v>
      </c>
      <c r="F166" s="285">
        <v>571154.65</v>
      </c>
      <c r="G166" s="273">
        <v>4800</v>
      </c>
      <c r="H166" s="273">
        <v>0</v>
      </c>
      <c r="J166" s="273">
        <v>49.31</v>
      </c>
      <c r="M166" s="285">
        <v>209163.98</v>
      </c>
      <c r="N166" s="285">
        <v>1954472.19</v>
      </c>
      <c r="P166" s="270">
        <v>552366.21</v>
      </c>
      <c r="Q166" s="270">
        <v>195000</v>
      </c>
      <c r="S166" s="270">
        <v>351830</v>
      </c>
      <c r="T166" s="270">
        <v>4500</v>
      </c>
      <c r="U166" s="271">
        <v>529640</v>
      </c>
      <c r="X166" s="271">
        <v>196338.32</v>
      </c>
      <c r="Y166" s="271">
        <v>48994.41</v>
      </c>
    </row>
    <row r="167" spans="1:26" x14ac:dyDescent="0.2">
      <c r="A167" s="285" t="s">
        <v>2125</v>
      </c>
      <c r="B167" s="269">
        <v>734477.38</v>
      </c>
      <c r="C167" s="269">
        <v>0</v>
      </c>
      <c r="D167" s="269">
        <v>33902.6</v>
      </c>
      <c r="E167" s="285">
        <v>534683.97</v>
      </c>
      <c r="F167" s="285">
        <v>90449.53</v>
      </c>
      <c r="G167" s="273">
        <v>11528</v>
      </c>
      <c r="H167" s="273">
        <v>16725.5</v>
      </c>
      <c r="J167" s="273">
        <v>432.09</v>
      </c>
      <c r="M167" s="285">
        <v>128918.68</v>
      </c>
      <c r="N167" s="285">
        <v>1659140.58</v>
      </c>
      <c r="P167" s="270">
        <v>428844.88</v>
      </c>
      <c r="S167" s="270">
        <v>583440</v>
      </c>
      <c r="T167" s="270">
        <v>9000</v>
      </c>
      <c r="U167" s="271">
        <v>664710</v>
      </c>
      <c r="X167" s="271">
        <v>243644.2</v>
      </c>
      <c r="Y167" s="271">
        <v>34815.81</v>
      </c>
    </row>
    <row r="168" spans="1:26" x14ac:dyDescent="0.2">
      <c r="A168" s="285" t="s">
        <v>2126</v>
      </c>
      <c r="B168" s="269">
        <v>504498.46</v>
      </c>
      <c r="C168" s="269">
        <v>8000</v>
      </c>
      <c r="D168" s="269">
        <v>29503.89</v>
      </c>
      <c r="E168" s="285">
        <v>503173.37</v>
      </c>
      <c r="F168" s="285">
        <v>139531.70000000001</v>
      </c>
      <c r="G168" s="273">
        <v>10000</v>
      </c>
      <c r="H168" s="273">
        <v>37425</v>
      </c>
      <c r="J168" s="273">
        <v>261.44</v>
      </c>
      <c r="M168" s="285">
        <v>186095.32</v>
      </c>
      <c r="N168" s="285">
        <v>3430123.36</v>
      </c>
      <c r="P168" s="270">
        <v>502003.15</v>
      </c>
      <c r="S168" s="270">
        <v>704640</v>
      </c>
      <c r="T168" s="270">
        <v>6000</v>
      </c>
      <c r="U168" s="271">
        <v>900190</v>
      </c>
      <c r="X168" s="271">
        <v>406983.84</v>
      </c>
      <c r="Y168" s="271">
        <v>55326.45</v>
      </c>
    </row>
    <row r="169" spans="1:26" x14ac:dyDescent="0.2">
      <c r="A169" s="285" t="s">
        <v>2127</v>
      </c>
      <c r="B169" s="269">
        <v>243591.84</v>
      </c>
      <c r="C169" s="269">
        <v>0</v>
      </c>
      <c r="D169" s="269">
        <v>64287.63</v>
      </c>
      <c r="E169" s="285">
        <v>3738486.21</v>
      </c>
      <c r="F169" s="285">
        <v>114528.69</v>
      </c>
      <c r="J169" s="273">
        <v>901.92</v>
      </c>
      <c r="M169" s="285">
        <v>20.37</v>
      </c>
      <c r="N169" s="285">
        <v>2074034.47</v>
      </c>
      <c r="P169" s="270">
        <v>30378.97</v>
      </c>
      <c r="S169" s="270">
        <v>216570</v>
      </c>
      <c r="U169" s="271">
        <v>405990</v>
      </c>
      <c r="X169" s="271">
        <v>84869.11</v>
      </c>
      <c r="Y169" s="271">
        <v>2733.15</v>
      </c>
    </row>
    <row r="170" spans="1:26" x14ac:dyDescent="0.2">
      <c r="A170" s="285" t="s">
        <v>2128</v>
      </c>
      <c r="B170" s="269">
        <v>258890.58</v>
      </c>
      <c r="C170" s="269">
        <v>0</v>
      </c>
      <c r="D170" s="269">
        <v>89329.13</v>
      </c>
      <c r="E170" s="285">
        <v>234744</v>
      </c>
      <c r="F170" s="285">
        <v>52520.41</v>
      </c>
      <c r="J170" s="273">
        <v>140645.10999999999</v>
      </c>
      <c r="M170" s="285">
        <v>-819.85</v>
      </c>
      <c r="N170" s="285">
        <v>2188176.4900000002</v>
      </c>
      <c r="P170" s="270">
        <v>72499.95</v>
      </c>
      <c r="Q170" s="270">
        <v>16500</v>
      </c>
      <c r="S170" s="270">
        <v>359121</v>
      </c>
      <c r="U170" s="271">
        <v>619160</v>
      </c>
      <c r="X170" s="271">
        <v>189237.44</v>
      </c>
      <c r="Y170" s="271">
        <v>31752.54</v>
      </c>
    </row>
    <row r="171" spans="1:26" x14ac:dyDescent="0.2">
      <c r="A171" s="285" t="s">
        <v>2129</v>
      </c>
      <c r="B171" s="269">
        <v>183592.35</v>
      </c>
      <c r="C171" s="269">
        <v>0</v>
      </c>
      <c r="D171" s="269">
        <v>109474.11</v>
      </c>
      <c r="E171" s="285">
        <v>476127.17</v>
      </c>
      <c r="F171" s="285">
        <v>666171.56000000006</v>
      </c>
      <c r="J171" s="273">
        <v>4450</v>
      </c>
      <c r="M171" s="285">
        <v>10815.98</v>
      </c>
      <c r="N171" s="285">
        <v>1890317.34</v>
      </c>
      <c r="P171" s="270">
        <v>42246.39</v>
      </c>
      <c r="R171" s="270">
        <v>1113.32</v>
      </c>
      <c r="S171" s="270">
        <v>340290</v>
      </c>
      <c r="U171" s="271">
        <v>491676</v>
      </c>
      <c r="X171" s="271">
        <v>173940.67</v>
      </c>
      <c r="Y171" s="271">
        <v>31819.83</v>
      </c>
    </row>
    <row r="172" spans="1:26" x14ac:dyDescent="0.2">
      <c r="A172" s="285" t="s">
        <v>2130</v>
      </c>
      <c r="B172" s="269">
        <v>284710.98</v>
      </c>
      <c r="C172" s="269">
        <v>0</v>
      </c>
      <c r="D172" s="269">
        <v>55399.3</v>
      </c>
      <c r="E172" s="285">
        <v>316203.95</v>
      </c>
      <c r="F172" s="285">
        <v>220669.72</v>
      </c>
      <c r="J172" s="273">
        <v>184109.8</v>
      </c>
      <c r="N172" s="285">
        <v>2400624.13</v>
      </c>
      <c r="P172" s="270">
        <v>44830.86</v>
      </c>
      <c r="S172" s="270">
        <v>539180</v>
      </c>
      <c r="U172" s="271">
        <v>679916</v>
      </c>
      <c r="V172" s="271">
        <v>7500</v>
      </c>
      <c r="X172" s="271">
        <v>181050.79</v>
      </c>
      <c r="Y172" s="271">
        <v>49021.89</v>
      </c>
    </row>
    <row r="173" spans="1:26" x14ac:dyDescent="0.2">
      <c r="A173" s="285" t="s">
        <v>2131</v>
      </c>
      <c r="B173" s="269">
        <v>523625.08</v>
      </c>
      <c r="C173" s="269">
        <v>0</v>
      </c>
      <c r="D173" s="269">
        <v>44515.44</v>
      </c>
      <c r="E173" s="285">
        <v>690496</v>
      </c>
      <c r="F173" s="285">
        <v>525759.26</v>
      </c>
      <c r="J173" s="273">
        <v>12414.98</v>
      </c>
      <c r="N173" s="285">
        <v>1658240.02</v>
      </c>
      <c r="P173" s="270">
        <v>58820.22</v>
      </c>
      <c r="S173" s="270">
        <v>324270</v>
      </c>
      <c r="U173" s="271">
        <v>613960</v>
      </c>
      <c r="X173" s="271">
        <v>125453.99</v>
      </c>
      <c r="Y173" s="271">
        <v>42563.37</v>
      </c>
    </row>
    <row r="174" spans="1:26" x14ac:dyDescent="0.2">
      <c r="A174" s="285" t="s">
        <v>2132</v>
      </c>
      <c r="B174" s="269">
        <v>58308.62</v>
      </c>
      <c r="C174" s="269">
        <v>0</v>
      </c>
      <c r="D174" s="269">
        <v>91797.59</v>
      </c>
      <c r="E174" s="285">
        <v>380206.67</v>
      </c>
      <c r="F174" s="285">
        <v>110578.58</v>
      </c>
      <c r="J174" s="273">
        <v>151.68</v>
      </c>
      <c r="M174" s="285">
        <v>-3400</v>
      </c>
      <c r="N174" s="285">
        <v>2400624.13</v>
      </c>
      <c r="P174" s="270">
        <v>53532.6</v>
      </c>
      <c r="S174" s="270">
        <v>317750</v>
      </c>
      <c r="U174" s="271">
        <v>614120</v>
      </c>
      <c r="X174" s="271">
        <v>159585.62</v>
      </c>
      <c r="Y174" s="271">
        <v>27575.67</v>
      </c>
    </row>
    <row r="175" spans="1:26" x14ac:dyDescent="0.2">
      <c r="A175" s="285" t="s">
        <v>2133</v>
      </c>
      <c r="B175" s="269">
        <v>435638.07</v>
      </c>
      <c r="C175" s="269">
        <v>0</v>
      </c>
      <c r="D175" s="269">
        <v>12311.63</v>
      </c>
      <c r="E175" s="285">
        <v>135427.87</v>
      </c>
      <c r="F175" s="285">
        <v>106305.54</v>
      </c>
      <c r="J175" s="273">
        <v>65.42</v>
      </c>
      <c r="N175" s="285">
        <v>1908740.29</v>
      </c>
      <c r="P175" s="270">
        <v>201835.15</v>
      </c>
      <c r="R175" s="270">
        <v>27.55</v>
      </c>
      <c r="S175" s="270">
        <v>420950</v>
      </c>
      <c r="U175" s="271">
        <v>635210</v>
      </c>
      <c r="X175" s="271">
        <v>170984</v>
      </c>
      <c r="Y175" s="271">
        <v>27584.14</v>
      </c>
    </row>
    <row r="176" spans="1:26" x14ac:dyDescent="0.2">
      <c r="A176" s="285" t="s">
        <v>2134</v>
      </c>
      <c r="B176" s="269">
        <v>300702.36</v>
      </c>
      <c r="C176" s="269">
        <v>0</v>
      </c>
      <c r="D176" s="269">
        <v>36207.199999999997</v>
      </c>
      <c r="E176" s="285">
        <v>491464.73</v>
      </c>
      <c r="F176" s="285">
        <v>189093.86</v>
      </c>
      <c r="J176" s="273">
        <v>46.83</v>
      </c>
      <c r="N176" s="285">
        <v>2036218.61</v>
      </c>
      <c r="P176" s="270">
        <v>168320.96</v>
      </c>
      <c r="R176" s="270">
        <v>87.53</v>
      </c>
      <c r="S176" s="270">
        <v>399870</v>
      </c>
      <c r="U176" s="271">
        <v>686840</v>
      </c>
      <c r="X176" s="271">
        <v>199940.83</v>
      </c>
      <c r="Y176" s="271">
        <v>53829.87</v>
      </c>
    </row>
    <row r="177" spans="1:25" x14ac:dyDescent="0.2">
      <c r="A177" s="285" t="s">
        <v>2135</v>
      </c>
      <c r="B177" s="269">
        <v>299576.93</v>
      </c>
      <c r="C177" s="269">
        <v>0</v>
      </c>
      <c r="D177" s="269">
        <v>19164.88</v>
      </c>
      <c r="E177" s="285">
        <v>97229.58</v>
      </c>
      <c r="F177" s="285">
        <v>181701.11</v>
      </c>
      <c r="J177" s="273">
        <v>569.38</v>
      </c>
      <c r="N177" s="285">
        <v>2581996.2400000002</v>
      </c>
      <c r="P177" s="270">
        <v>73695.87</v>
      </c>
      <c r="S177" s="270">
        <v>268510</v>
      </c>
      <c r="U177" s="271">
        <v>408850</v>
      </c>
      <c r="X177" s="271">
        <v>102187.65</v>
      </c>
      <c r="Y177" s="271">
        <v>55343.94</v>
      </c>
    </row>
    <row r="178" spans="1:25" x14ac:dyDescent="0.2">
      <c r="A178" s="285" t="s">
        <v>2136</v>
      </c>
      <c r="B178" s="269">
        <v>160851</v>
      </c>
      <c r="C178" s="269">
        <v>0</v>
      </c>
      <c r="D178" s="269">
        <v>7570.37</v>
      </c>
      <c r="E178" s="285">
        <v>209972.34</v>
      </c>
      <c r="F178" s="285">
        <v>177876.37</v>
      </c>
      <c r="J178" s="273">
        <v>65.42</v>
      </c>
      <c r="N178" s="285">
        <v>1442473.15</v>
      </c>
      <c r="P178" s="270">
        <v>207968.84</v>
      </c>
      <c r="R178" s="270">
        <v>68.459999999999994</v>
      </c>
      <c r="S178" s="270">
        <v>323560</v>
      </c>
      <c r="U178" s="271">
        <v>461140</v>
      </c>
      <c r="X178" s="271">
        <v>142497.89000000001</v>
      </c>
      <c r="Y178" s="271">
        <v>47857.86</v>
      </c>
    </row>
    <row r="179" spans="1:25" x14ac:dyDescent="0.2">
      <c r="A179" s="285" t="s">
        <v>2137</v>
      </c>
      <c r="B179" s="269">
        <v>518879.95</v>
      </c>
      <c r="C179" s="269">
        <v>0</v>
      </c>
      <c r="D179" s="269">
        <v>3892.8</v>
      </c>
      <c r="E179" s="285">
        <v>270070.67</v>
      </c>
      <c r="F179" s="285">
        <v>112919.44</v>
      </c>
      <c r="J179" s="273">
        <v>0</v>
      </c>
      <c r="N179" s="285">
        <v>1708773.29</v>
      </c>
      <c r="P179" s="270">
        <v>91137.9</v>
      </c>
      <c r="S179" s="270">
        <v>296170</v>
      </c>
      <c r="U179" s="271">
        <v>402020</v>
      </c>
      <c r="X179" s="271">
        <v>122648.58</v>
      </c>
      <c r="Y179" s="271">
        <v>42679.78</v>
      </c>
    </row>
    <row r="180" spans="1:25" x14ac:dyDescent="0.2">
      <c r="A180" s="285" t="s">
        <v>2138</v>
      </c>
      <c r="B180" s="269">
        <v>160033.22</v>
      </c>
      <c r="C180" s="269">
        <v>28200</v>
      </c>
      <c r="D180" s="269">
        <v>18313.52</v>
      </c>
      <c r="E180" s="285">
        <v>28481.88</v>
      </c>
      <c r="F180" s="285">
        <v>72802.3</v>
      </c>
      <c r="J180" s="273">
        <v>29.8</v>
      </c>
      <c r="M180" s="285">
        <v>-4</v>
      </c>
      <c r="N180" s="285">
        <v>1572242.02</v>
      </c>
      <c r="P180" s="270">
        <v>94350.09</v>
      </c>
      <c r="R180" s="270">
        <v>1151.17</v>
      </c>
      <c r="S180" s="270">
        <v>293340</v>
      </c>
      <c r="U180" s="271">
        <v>444650</v>
      </c>
      <c r="X180" s="271">
        <v>136482.65</v>
      </c>
      <c r="Y180" s="271">
        <v>15636.6</v>
      </c>
    </row>
    <row r="181" spans="1:25" x14ac:dyDescent="0.2">
      <c r="A181" s="285" t="s">
        <v>2139</v>
      </c>
      <c r="B181" s="269">
        <v>215755.48</v>
      </c>
      <c r="C181" s="269">
        <v>0</v>
      </c>
      <c r="D181" s="269">
        <v>14007.24</v>
      </c>
      <c r="E181" s="285">
        <v>94468.43</v>
      </c>
      <c r="F181" s="285">
        <v>147597.82999999999</v>
      </c>
      <c r="J181" s="273">
        <v>46.74</v>
      </c>
      <c r="N181" s="285">
        <v>1286359.3700000001</v>
      </c>
      <c r="P181" s="270">
        <v>281358.06</v>
      </c>
      <c r="Q181" s="270">
        <v>55540</v>
      </c>
      <c r="S181" s="270">
        <v>317430</v>
      </c>
      <c r="U181" s="271">
        <v>497640</v>
      </c>
      <c r="X181" s="271">
        <v>155102.88</v>
      </c>
      <c r="Y181" s="271">
        <v>21532.58</v>
      </c>
    </row>
    <row r="182" spans="1:25" x14ac:dyDescent="0.2">
      <c r="A182" s="285" t="s">
        <v>2140</v>
      </c>
      <c r="B182" s="269">
        <v>522980.82</v>
      </c>
      <c r="C182" s="269">
        <v>118454.88</v>
      </c>
      <c r="D182" s="269">
        <v>65896.929999999993</v>
      </c>
      <c r="E182" s="285">
        <v>248350.97</v>
      </c>
      <c r="F182" s="285">
        <v>94289.2</v>
      </c>
      <c r="G182" s="273">
        <v>72429.47</v>
      </c>
      <c r="H182" s="273">
        <v>15958.03</v>
      </c>
      <c r="I182" s="273">
        <v>1107</v>
      </c>
      <c r="N182" s="285">
        <v>1621669.25</v>
      </c>
      <c r="P182" s="270">
        <v>259202</v>
      </c>
      <c r="S182" s="270">
        <v>128290</v>
      </c>
      <c r="T182" s="270">
        <v>43947.9</v>
      </c>
      <c r="U182" s="271">
        <v>184552.5</v>
      </c>
      <c r="X182" s="271">
        <v>71440.92</v>
      </c>
      <c r="Y182" s="271">
        <v>16387.71</v>
      </c>
    </row>
    <row r="183" spans="1:25" x14ac:dyDescent="0.2">
      <c r="A183" s="285" t="s">
        <v>2141</v>
      </c>
      <c r="B183" s="269">
        <v>225690.82</v>
      </c>
      <c r="C183" s="269">
        <v>94302</v>
      </c>
      <c r="D183" s="269">
        <v>110042.05</v>
      </c>
      <c r="E183" s="285">
        <v>338030.64</v>
      </c>
      <c r="F183" s="285">
        <v>200784.05</v>
      </c>
      <c r="G183" s="273">
        <v>35145</v>
      </c>
      <c r="N183" s="285">
        <v>2143817.25</v>
      </c>
      <c r="P183" s="270">
        <v>345412.59</v>
      </c>
      <c r="S183" s="270">
        <v>371960</v>
      </c>
      <c r="T183" s="270">
        <v>85107.08</v>
      </c>
      <c r="U183" s="271">
        <v>384538</v>
      </c>
      <c r="X183" s="271">
        <v>163455.72</v>
      </c>
      <c r="Y183" s="271">
        <v>32924.58</v>
      </c>
    </row>
    <row r="184" spans="1:25" x14ac:dyDescent="0.2">
      <c r="A184" s="285" t="s">
        <v>2142</v>
      </c>
      <c r="B184" s="269">
        <v>518147.36</v>
      </c>
      <c r="C184" s="269">
        <v>39138</v>
      </c>
      <c r="D184" s="269">
        <v>47340.74</v>
      </c>
      <c r="E184" s="285">
        <v>2324631.5</v>
      </c>
      <c r="F184" s="285">
        <v>181433.18</v>
      </c>
      <c r="G184" s="273">
        <v>21000</v>
      </c>
      <c r="N184" s="285">
        <v>309335.96999999997</v>
      </c>
      <c r="P184" s="270">
        <v>201396.79</v>
      </c>
      <c r="S184" s="270">
        <v>259740</v>
      </c>
      <c r="T184" s="270">
        <v>38912.06</v>
      </c>
      <c r="U184" s="271">
        <v>310470</v>
      </c>
      <c r="X184" s="271">
        <v>72886.460000000006</v>
      </c>
      <c r="Y184" s="271">
        <v>44588.29</v>
      </c>
    </row>
    <row r="185" spans="1:25" x14ac:dyDescent="0.2">
      <c r="A185" s="285" t="s">
        <v>2143</v>
      </c>
      <c r="B185" s="269">
        <v>176358.59</v>
      </c>
      <c r="C185" s="269">
        <v>137613.21</v>
      </c>
      <c r="D185" s="269">
        <v>30543.84</v>
      </c>
      <c r="E185" s="285">
        <v>96714.9</v>
      </c>
      <c r="F185" s="285">
        <v>68350.399999999994</v>
      </c>
      <c r="G185" s="273">
        <v>12300</v>
      </c>
      <c r="H185" s="273">
        <v>58037</v>
      </c>
      <c r="J185" s="273">
        <v>290</v>
      </c>
      <c r="N185" s="285">
        <v>1558084.6</v>
      </c>
      <c r="P185" s="270">
        <v>229236.07</v>
      </c>
      <c r="S185" s="270">
        <v>202800</v>
      </c>
      <c r="T185" s="270">
        <v>16656.38</v>
      </c>
      <c r="U185" s="271">
        <v>204300</v>
      </c>
      <c r="X185" s="271">
        <v>119095.36</v>
      </c>
      <c r="Y185" s="271">
        <v>11962.53</v>
      </c>
    </row>
    <row r="186" spans="1:25" x14ac:dyDescent="0.2">
      <c r="A186" s="285" t="s">
        <v>2144</v>
      </c>
      <c r="B186" s="269">
        <v>404282.69</v>
      </c>
      <c r="C186" s="269">
        <v>213262.15</v>
      </c>
      <c r="D186" s="269">
        <v>31380.5</v>
      </c>
      <c r="E186" s="285">
        <v>392927.88</v>
      </c>
      <c r="F186" s="285">
        <v>213670.06</v>
      </c>
      <c r="G186" s="273">
        <v>300</v>
      </c>
      <c r="M186" s="285">
        <v>-5507.15</v>
      </c>
      <c r="N186" s="285">
        <v>1939631.19</v>
      </c>
      <c r="P186" s="270">
        <v>386363.99</v>
      </c>
      <c r="S186" s="270">
        <v>291780</v>
      </c>
      <c r="T186" s="270">
        <v>118556.58</v>
      </c>
      <c r="U186" s="271">
        <v>294780</v>
      </c>
      <c r="X186" s="271">
        <v>189852.9</v>
      </c>
      <c r="Y186" s="271">
        <v>32269.77</v>
      </c>
    </row>
    <row r="187" spans="1:25" x14ac:dyDescent="0.2">
      <c r="A187" s="285" t="s">
        <v>2145</v>
      </c>
      <c r="B187" s="269">
        <v>668630.4</v>
      </c>
      <c r="C187" s="269">
        <v>218678.75</v>
      </c>
      <c r="D187" s="269">
        <v>105698.54</v>
      </c>
      <c r="E187" s="285">
        <v>121805.88</v>
      </c>
      <c r="F187" s="285">
        <v>85696.22</v>
      </c>
      <c r="G187" s="273">
        <v>18250</v>
      </c>
      <c r="H187" s="273">
        <v>36615</v>
      </c>
      <c r="N187" s="285">
        <v>2258666.42</v>
      </c>
      <c r="P187" s="270">
        <v>423060.25</v>
      </c>
      <c r="S187" s="270">
        <v>534910</v>
      </c>
      <c r="T187" s="270">
        <v>76783.509999999995</v>
      </c>
      <c r="U187" s="271">
        <v>558052</v>
      </c>
      <c r="X187" s="271">
        <v>300861.82</v>
      </c>
      <c r="Y187" s="271">
        <v>26115.26</v>
      </c>
    </row>
    <row r="188" spans="1:25" x14ac:dyDescent="0.2">
      <c r="A188" s="285" t="s">
        <v>2146</v>
      </c>
      <c r="B188" s="269">
        <v>166485.25</v>
      </c>
      <c r="C188" s="269">
        <v>94224.99</v>
      </c>
      <c r="D188" s="269">
        <v>19922.990000000002</v>
      </c>
      <c r="E188" s="285">
        <v>-49685.16</v>
      </c>
      <c r="F188" s="285">
        <v>655080.24</v>
      </c>
      <c r="G188" s="273">
        <v>19622</v>
      </c>
      <c r="H188" s="273">
        <v>39905</v>
      </c>
      <c r="N188" s="285">
        <v>3335566.08</v>
      </c>
      <c r="P188" s="270">
        <v>145260.23000000001</v>
      </c>
      <c r="S188" s="270">
        <v>196830</v>
      </c>
      <c r="T188" s="270">
        <v>17136.259999999998</v>
      </c>
      <c r="U188" s="271">
        <v>201330</v>
      </c>
      <c r="X188" s="271">
        <v>84480.29</v>
      </c>
      <c r="Y188" s="271">
        <v>44611.6</v>
      </c>
    </row>
    <row r="189" spans="1:25" x14ac:dyDescent="0.2">
      <c r="A189" s="285" t="s">
        <v>2147</v>
      </c>
      <c r="B189" s="269">
        <v>466382.8</v>
      </c>
      <c r="C189" s="269">
        <v>184060</v>
      </c>
      <c r="D189" s="269">
        <v>24134.41</v>
      </c>
      <c r="E189" s="285">
        <v>257081.94</v>
      </c>
      <c r="F189" s="285">
        <v>60984.1</v>
      </c>
      <c r="G189" s="273">
        <v>26090</v>
      </c>
      <c r="H189" s="273">
        <v>82877.41</v>
      </c>
      <c r="N189" s="285">
        <v>1980732.96</v>
      </c>
      <c r="P189" s="270">
        <v>373513.61</v>
      </c>
      <c r="R189" s="270">
        <v>60.21</v>
      </c>
      <c r="S189" s="270">
        <v>233480</v>
      </c>
      <c r="T189" s="270">
        <v>62231.46</v>
      </c>
      <c r="U189" s="271">
        <v>261636</v>
      </c>
      <c r="X189" s="271">
        <v>179503.26</v>
      </c>
      <c r="Y189" s="271">
        <v>40234.74</v>
      </c>
    </row>
    <row r="190" spans="1:25" x14ac:dyDescent="0.2">
      <c r="A190" s="285" t="s">
        <v>2312</v>
      </c>
      <c r="D190" s="269">
        <v>62783.21</v>
      </c>
      <c r="F190" s="285">
        <v>159703.4</v>
      </c>
      <c r="P190" s="270">
        <v>75053.19</v>
      </c>
      <c r="X190" s="271">
        <v>77342.240000000005</v>
      </c>
      <c r="Y190" s="271">
        <v>14239.78</v>
      </c>
    </row>
    <row r="191" spans="1:25" x14ac:dyDescent="0.2">
      <c r="A191" s="285" t="s">
        <v>2313</v>
      </c>
      <c r="B191" s="269">
        <v>664517.89</v>
      </c>
      <c r="D191" s="269">
        <v>31598.84</v>
      </c>
      <c r="E191" s="285">
        <v>1498592.33</v>
      </c>
      <c r="F191" s="285">
        <v>203139.76</v>
      </c>
      <c r="N191" s="285">
        <v>669277.43000000005</v>
      </c>
      <c r="P191" s="270">
        <v>696973.28</v>
      </c>
      <c r="U191" s="271">
        <v>152460</v>
      </c>
      <c r="X191" s="271">
        <v>84341.65</v>
      </c>
      <c r="Y191" s="271">
        <v>59199.24</v>
      </c>
    </row>
    <row r="192" spans="1:25" x14ac:dyDescent="0.2">
      <c r="A192" s="285" t="s">
        <v>2314</v>
      </c>
      <c r="B192" s="269">
        <v>914595.22</v>
      </c>
      <c r="C192" s="269">
        <v>32247.4</v>
      </c>
      <c r="D192" s="269">
        <v>35986.76</v>
      </c>
      <c r="F192" s="285">
        <v>18096.18</v>
      </c>
      <c r="M192" s="285">
        <v>84537.93</v>
      </c>
      <c r="P192" s="270">
        <v>784349.54</v>
      </c>
      <c r="U192" s="271">
        <v>72048</v>
      </c>
      <c r="X192" s="271">
        <v>480793.01</v>
      </c>
      <c r="Y192" s="271">
        <v>5917.44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J192"/>
  <sheetViews>
    <sheetView topLeftCell="Z1" zoomScale="69" zoomScaleNormal="69" workbookViewId="0">
      <selection activeCell="AG10" sqref="AG10"/>
    </sheetView>
  </sheetViews>
  <sheetFormatPr defaultColWidth="9" defaultRowHeight="14.25" x14ac:dyDescent="0.2"/>
  <cols>
    <col min="1" max="1" width="6" style="1" customWidth="1"/>
    <col min="2" max="2" width="18.125" style="1" bestFit="1" customWidth="1"/>
    <col min="3" max="3" width="7.75" style="92" bestFit="1" customWidth="1"/>
    <col min="4" max="4" width="25.125" style="93" customWidth="1"/>
    <col min="5" max="5" width="39.125" style="285" bestFit="1" customWidth="1"/>
    <col min="6" max="6" width="31.875" style="269" bestFit="1" customWidth="1"/>
    <col min="7" max="7" width="31" style="269" bestFit="1" customWidth="1"/>
    <col min="8" max="8" width="22.75" style="269" bestFit="1" customWidth="1"/>
    <col min="9" max="9" width="22.5" style="285" bestFit="1" customWidth="1"/>
    <col min="10" max="10" width="17" style="285" bestFit="1" customWidth="1"/>
    <col min="11" max="11" width="14.625" style="273" bestFit="1" customWidth="1"/>
    <col min="12" max="12" width="16.625" style="273" bestFit="1" customWidth="1"/>
    <col min="13" max="13" width="18.875" style="273" bestFit="1" customWidth="1"/>
    <col min="14" max="14" width="18.125" style="273" bestFit="1" customWidth="1"/>
    <col min="15" max="15" width="20.125" style="285" bestFit="1" customWidth="1"/>
    <col min="16" max="16" width="26.5" style="285" bestFit="1" customWidth="1"/>
    <col min="17" max="17" width="26.625" style="285" bestFit="1" customWidth="1"/>
    <col min="18" max="18" width="17" style="285" bestFit="1" customWidth="1"/>
    <col min="19" max="19" width="26.125" style="270" bestFit="1" customWidth="1"/>
    <col min="20" max="20" width="42.875" style="270" bestFit="1" customWidth="1"/>
    <col min="21" max="21" width="43.625" style="270" bestFit="1" customWidth="1"/>
    <col min="22" max="22" width="27.75" style="270" bestFit="1" customWidth="1"/>
    <col min="23" max="23" width="53.125" style="270" bestFit="1" customWidth="1"/>
    <col min="24" max="24" width="14.625" style="270" bestFit="1" customWidth="1"/>
    <col min="25" max="25" width="19.125" style="271" bestFit="1" customWidth="1"/>
    <col min="26" max="26" width="25.5" style="271" bestFit="1" customWidth="1"/>
    <col min="27" max="27" width="23.875" style="271" bestFit="1" customWidth="1"/>
    <col min="28" max="28" width="41" style="271" bestFit="1" customWidth="1"/>
    <col min="29" max="29" width="29.625" style="271" bestFit="1" customWidth="1"/>
    <col min="30" max="30" width="31.875" style="271" bestFit="1" customWidth="1"/>
    <col min="31" max="31" width="20.125" style="102" customWidth="1"/>
    <col min="32" max="32" width="15.5" style="36" bestFit="1" customWidth="1"/>
    <col min="33" max="33" width="14.125" style="31" bestFit="1" customWidth="1"/>
    <col min="34" max="34" width="15.125" style="40" bestFit="1" customWidth="1"/>
    <col min="35" max="35" width="15.125" style="41" bestFit="1" customWidth="1"/>
    <col min="36" max="36" width="16.75" style="32" bestFit="1" customWidth="1"/>
    <col min="37" max="16384" width="9" style="1"/>
  </cols>
  <sheetData>
    <row r="1" spans="3:36" x14ac:dyDescent="0.2">
      <c r="E1" s="285" t="s">
        <v>590</v>
      </c>
      <c r="F1" s="269" t="s">
        <v>1437</v>
      </c>
      <c r="G1" s="269" t="s">
        <v>1438</v>
      </c>
      <c r="H1" s="269" t="s">
        <v>1439</v>
      </c>
      <c r="I1" s="285" t="s">
        <v>1441</v>
      </c>
      <c r="J1" s="285" t="s">
        <v>1442</v>
      </c>
      <c r="K1" s="273" t="s">
        <v>1444</v>
      </c>
      <c r="L1" s="273" t="s">
        <v>1445</v>
      </c>
      <c r="M1" s="273" t="s">
        <v>1446</v>
      </c>
      <c r="N1" s="273" t="s">
        <v>1447</v>
      </c>
      <c r="O1" s="285" t="s">
        <v>1448</v>
      </c>
      <c r="P1" s="285" t="s">
        <v>1449</v>
      </c>
      <c r="Q1" s="285" t="s">
        <v>1450</v>
      </c>
      <c r="R1" s="285" t="s">
        <v>1451</v>
      </c>
      <c r="S1" s="270" t="s">
        <v>1452</v>
      </c>
      <c r="T1" s="270" t="s">
        <v>1453</v>
      </c>
      <c r="U1" s="270" t="s">
        <v>1454</v>
      </c>
      <c r="V1" s="270" t="s">
        <v>1455</v>
      </c>
      <c r="W1" s="270" t="s">
        <v>1456</v>
      </c>
      <c r="X1" s="270" t="s">
        <v>1457</v>
      </c>
      <c r="Y1" s="271" t="s">
        <v>1458</v>
      </c>
      <c r="Z1" s="271" t="s">
        <v>1459</v>
      </c>
      <c r="AA1" s="271" t="s">
        <v>1460</v>
      </c>
      <c r="AB1" s="271" t="s">
        <v>1461</v>
      </c>
      <c r="AC1" s="271" t="s">
        <v>1462</v>
      </c>
      <c r="AD1" s="271" t="s">
        <v>1465</v>
      </c>
      <c r="AE1" s="101" t="s">
        <v>6</v>
      </c>
      <c r="AF1" s="36" t="s">
        <v>7</v>
      </c>
      <c r="AG1" s="38" t="s">
        <v>8</v>
      </c>
      <c r="AH1" s="39" t="s">
        <v>9</v>
      </c>
      <c r="AI1" s="28" t="s">
        <v>10</v>
      </c>
      <c r="AJ1" s="32" t="s">
        <v>11</v>
      </c>
    </row>
    <row r="2" spans="3:36" x14ac:dyDescent="0.2">
      <c r="E2" s="285" t="s">
        <v>591</v>
      </c>
      <c r="F2" s="269" t="s">
        <v>1466</v>
      </c>
      <c r="G2" s="269" t="s">
        <v>1467</v>
      </c>
      <c r="H2" s="269" t="s">
        <v>1468</v>
      </c>
      <c r="I2" s="285" t="s">
        <v>1470</v>
      </c>
      <c r="J2" s="285" t="s">
        <v>1471</v>
      </c>
      <c r="K2" s="273" t="s">
        <v>1473</v>
      </c>
      <c r="L2" s="273" t="s">
        <v>1474</v>
      </c>
      <c r="M2" s="273" t="s">
        <v>1475</v>
      </c>
      <c r="N2" s="273" t="s">
        <v>1476</v>
      </c>
      <c r="O2" s="285" t="s">
        <v>1477</v>
      </c>
      <c r="P2" s="285" t="s">
        <v>1478</v>
      </c>
      <c r="Q2" s="285" t="s">
        <v>1479</v>
      </c>
      <c r="R2" s="285" t="s">
        <v>1480</v>
      </c>
      <c r="S2" s="270" t="s">
        <v>1481</v>
      </c>
      <c r="T2" s="270" t="s">
        <v>1482</v>
      </c>
      <c r="U2" s="270" t="s">
        <v>1483</v>
      </c>
      <c r="V2" s="270" t="s">
        <v>1484</v>
      </c>
      <c r="W2" s="270" t="s">
        <v>1485</v>
      </c>
      <c r="X2" s="270" t="s">
        <v>1486</v>
      </c>
      <c r="Y2" s="271" t="s">
        <v>1487</v>
      </c>
      <c r="Z2" s="271" t="s">
        <v>1488</v>
      </c>
      <c r="AA2" s="271" t="s">
        <v>1489</v>
      </c>
      <c r="AB2" s="271" t="s">
        <v>1490</v>
      </c>
      <c r="AC2" s="271" t="s">
        <v>1491</v>
      </c>
      <c r="AD2" s="271" t="s">
        <v>1494</v>
      </c>
      <c r="AE2" s="101"/>
      <c r="AG2" s="38"/>
      <c r="AH2" s="39"/>
      <c r="AI2" s="28"/>
    </row>
    <row r="3" spans="3:36" x14ac:dyDescent="0.2">
      <c r="E3" s="285" t="s">
        <v>592</v>
      </c>
      <c r="F3" s="269">
        <v>66435225.710000001</v>
      </c>
      <c r="G3" s="269">
        <v>2365536.79</v>
      </c>
      <c r="H3" s="269">
        <v>12798275.76</v>
      </c>
      <c r="I3" s="285">
        <v>110580599.76000001</v>
      </c>
      <c r="J3" s="285">
        <v>26892633.190000001</v>
      </c>
      <c r="K3" s="273">
        <v>258122.7</v>
      </c>
      <c r="L3" s="273">
        <v>1473325.99</v>
      </c>
      <c r="M3" s="273">
        <v>506757</v>
      </c>
      <c r="N3" s="273">
        <v>782453.45</v>
      </c>
      <c r="O3" s="285">
        <v>81811.97</v>
      </c>
      <c r="P3" s="285">
        <v>-3982433.39</v>
      </c>
      <c r="Q3" s="285">
        <v>-44824505.780000001</v>
      </c>
      <c r="R3" s="285">
        <v>332401947.81999999</v>
      </c>
      <c r="S3" s="270">
        <v>1193.96</v>
      </c>
      <c r="T3" s="270">
        <v>74635449.290000007</v>
      </c>
      <c r="U3" s="270">
        <v>1906100.5</v>
      </c>
      <c r="V3" s="270">
        <v>193181.42</v>
      </c>
      <c r="W3" s="270">
        <v>68231357.280000001</v>
      </c>
      <c r="X3" s="270">
        <v>3156382.34</v>
      </c>
      <c r="Y3" s="271">
        <v>98933751.260000005</v>
      </c>
      <c r="Z3" s="271">
        <v>10680</v>
      </c>
      <c r="AA3" s="271">
        <v>31053.599999999999</v>
      </c>
      <c r="AB3" s="271">
        <v>32340593.66</v>
      </c>
      <c r="AC3" s="271">
        <v>6828991.4199999999</v>
      </c>
      <c r="AD3" s="271">
        <v>41900.379999999997</v>
      </c>
      <c r="AE3" s="103">
        <f t="shared" ref="AE3:AJ3" si="0">SUM(AE4:AE189)</f>
        <v>79857308.939999983</v>
      </c>
      <c r="AF3" s="37">
        <f t="shared" si="0"/>
        <v>3020659.1400000006</v>
      </c>
      <c r="AG3" s="26">
        <f t="shared" si="0"/>
        <v>76836649.800000042</v>
      </c>
      <c r="AH3" s="17">
        <f t="shared" si="0"/>
        <v>146567288.77999997</v>
      </c>
      <c r="AI3" s="19">
        <f t="shared" si="0"/>
        <v>137240628.96000007</v>
      </c>
      <c r="AJ3" s="32">
        <f t="shared" si="0"/>
        <v>9326659.8200000022</v>
      </c>
    </row>
    <row r="4" spans="3:36" x14ac:dyDescent="0.2">
      <c r="E4" s="285" t="s">
        <v>2321</v>
      </c>
      <c r="F4" s="269">
        <v>13805.18</v>
      </c>
      <c r="H4" s="269">
        <v>1010</v>
      </c>
      <c r="I4" s="285">
        <v>2459525.89</v>
      </c>
      <c r="J4" s="285">
        <v>17775</v>
      </c>
      <c r="N4" s="273">
        <v>9950</v>
      </c>
      <c r="P4" s="285">
        <v>-226997.82</v>
      </c>
      <c r="Q4" s="285">
        <v>1351674.91</v>
      </c>
      <c r="R4" s="285">
        <v>1382089.34</v>
      </c>
      <c r="V4" s="270">
        <v>7.97</v>
      </c>
      <c r="W4" s="270">
        <v>480161</v>
      </c>
      <c r="X4" s="270">
        <v>52537.120000000003</v>
      </c>
      <c r="Y4" s="271">
        <v>532001</v>
      </c>
      <c r="AB4" s="271">
        <v>697.12</v>
      </c>
      <c r="AC4" s="271">
        <v>24608.33</v>
      </c>
      <c r="AE4" s="103">
        <f>SUM(F4:H4)</f>
        <v>14815.18</v>
      </c>
      <c r="AF4" s="37">
        <f>SUM(K4:N4)</f>
        <v>9950</v>
      </c>
      <c r="AG4" s="26">
        <f>AE4-AF4</f>
        <v>4865.18</v>
      </c>
      <c r="AH4" s="17">
        <f>SUM(S4:X4)</f>
        <v>532706.09</v>
      </c>
      <c r="AI4" s="19">
        <f>SUM(Y4:AD4)</f>
        <v>557306.44999999995</v>
      </c>
      <c r="AJ4" s="32">
        <f>AH4-AI4</f>
        <v>-24600.359999999986</v>
      </c>
    </row>
    <row r="5" spans="3:36" x14ac:dyDescent="0.2">
      <c r="E5" s="285" t="s">
        <v>2322</v>
      </c>
      <c r="F5" s="269">
        <v>8325.65</v>
      </c>
      <c r="I5" s="285">
        <v>3</v>
      </c>
      <c r="J5" s="285">
        <v>248332.51</v>
      </c>
      <c r="Q5" s="285">
        <v>-1265213.75</v>
      </c>
      <c r="R5" s="285">
        <v>1532600</v>
      </c>
      <c r="V5" s="270">
        <v>44.96</v>
      </c>
      <c r="W5" s="270">
        <v>315093.5</v>
      </c>
      <c r="X5" s="270">
        <v>102678.27</v>
      </c>
      <c r="Y5" s="271">
        <v>410159.5</v>
      </c>
      <c r="AC5" s="271">
        <v>18382.32</v>
      </c>
      <c r="AE5" s="103">
        <f t="shared" ref="AE5:AE68" si="1">SUM(F5:H5)</f>
        <v>8325.65</v>
      </c>
      <c r="AF5" s="37">
        <f t="shared" ref="AF5:AF68" si="2">SUM(K5:N5)</f>
        <v>0</v>
      </c>
      <c r="AG5" s="26">
        <f t="shared" ref="AG5:AG68" si="3">AE5-AF5</f>
        <v>8325.65</v>
      </c>
      <c r="AH5" s="17">
        <f t="shared" ref="AH5:AH68" si="4">SUM(S5:X5)</f>
        <v>417816.73000000004</v>
      </c>
      <c r="AI5" s="19">
        <f t="shared" ref="AI5:AI68" si="5">SUM(Y5:AD5)</f>
        <v>428541.82</v>
      </c>
      <c r="AJ5" s="32">
        <f t="shared" ref="AJ5:AJ68" si="6">AH5-AI5</f>
        <v>-10725.089999999967</v>
      </c>
    </row>
    <row r="6" spans="3:36" x14ac:dyDescent="0.2">
      <c r="E6" s="285" t="s">
        <v>2323</v>
      </c>
      <c r="F6" s="269">
        <v>38689.99</v>
      </c>
      <c r="I6" s="285">
        <v>1909502</v>
      </c>
      <c r="J6" s="285">
        <v>27128</v>
      </c>
      <c r="Q6" s="285">
        <v>-271995.01</v>
      </c>
      <c r="R6" s="285">
        <v>2300000</v>
      </c>
      <c r="W6" s="270">
        <v>290797</v>
      </c>
      <c r="X6" s="270">
        <v>96674.96</v>
      </c>
      <c r="Y6" s="271">
        <v>354397</v>
      </c>
      <c r="AB6" s="271">
        <v>36859.96</v>
      </c>
      <c r="AC6" s="271">
        <v>48900</v>
      </c>
      <c r="AE6" s="103">
        <f t="shared" si="1"/>
        <v>38689.99</v>
      </c>
      <c r="AF6" s="37">
        <f t="shared" si="2"/>
        <v>0</v>
      </c>
      <c r="AG6" s="26">
        <f t="shared" si="3"/>
        <v>38689.99</v>
      </c>
      <c r="AH6" s="17">
        <f t="shared" si="4"/>
        <v>387471.96</v>
      </c>
      <c r="AI6" s="19">
        <f t="shared" si="5"/>
        <v>440156.96</v>
      </c>
      <c r="AJ6" s="32">
        <f t="shared" si="6"/>
        <v>-52685</v>
      </c>
    </row>
    <row r="7" spans="3:36" x14ac:dyDescent="0.2">
      <c r="E7" s="285" t="s">
        <v>2324</v>
      </c>
      <c r="F7" s="269">
        <v>10303.01</v>
      </c>
      <c r="H7" s="269">
        <v>7110.26</v>
      </c>
      <c r="I7" s="285">
        <v>3079633.46</v>
      </c>
      <c r="J7" s="285">
        <v>368988.9</v>
      </c>
      <c r="Q7" s="285">
        <v>2366999.5</v>
      </c>
      <c r="R7" s="285">
        <v>1150000</v>
      </c>
      <c r="W7" s="270">
        <v>354920</v>
      </c>
      <c r="X7" s="270">
        <v>86830.03</v>
      </c>
      <c r="Y7" s="271">
        <v>431307.48</v>
      </c>
      <c r="AB7" s="271">
        <v>10442.549999999999</v>
      </c>
      <c r="AC7" s="271">
        <v>50963.87</v>
      </c>
      <c r="AE7" s="103">
        <f t="shared" si="1"/>
        <v>17413.27</v>
      </c>
      <c r="AF7" s="37">
        <f t="shared" si="2"/>
        <v>0</v>
      </c>
      <c r="AG7" s="26">
        <f t="shared" si="3"/>
        <v>17413.27</v>
      </c>
      <c r="AH7" s="17">
        <f t="shared" si="4"/>
        <v>441750.03</v>
      </c>
      <c r="AI7" s="19">
        <f t="shared" si="5"/>
        <v>492713.89999999997</v>
      </c>
      <c r="AJ7" s="32">
        <f t="shared" si="6"/>
        <v>-50963.869999999937</v>
      </c>
    </row>
    <row r="8" spans="3:36" x14ac:dyDescent="0.2">
      <c r="E8" s="285" t="s">
        <v>2325</v>
      </c>
      <c r="F8" s="269">
        <v>17651.43</v>
      </c>
      <c r="I8" s="285">
        <v>3185806.66</v>
      </c>
      <c r="J8" s="285">
        <v>34</v>
      </c>
      <c r="Q8" s="285">
        <v>1998031.28</v>
      </c>
      <c r="R8" s="285">
        <v>1250300</v>
      </c>
      <c r="W8" s="270">
        <v>366507</v>
      </c>
      <c r="X8" s="270">
        <v>10335.24</v>
      </c>
      <c r="Y8" s="271">
        <v>372523</v>
      </c>
      <c r="AB8" s="271">
        <v>36281.760000000002</v>
      </c>
      <c r="AC8" s="271">
        <v>12876.67</v>
      </c>
      <c r="AE8" s="103">
        <f t="shared" si="1"/>
        <v>17651.43</v>
      </c>
      <c r="AF8" s="37">
        <f t="shared" si="2"/>
        <v>0</v>
      </c>
      <c r="AG8" s="26">
        <f t="shared" si="3"/>
        <v>17651.43</v>
      </c>
      <c r="AH8" s="17">
        <f t="shared" si="4"/>
        <v>376842.23999999999</v>
      </c>
      <c r="AI8" s="19">
        <f t="shared" si="5"/>
        <v>421681.43</v>
      </c>
      <c r="AJ8" s="32">
        <f t="shared" si="6"/>
        <v>-44839.19</v>
      </c>
    </row>
    <row r="9" spans="3:36" x14ac:dyDescent="0.2">
      <c r="E9" s="285" t="s">
        <v>2326</v>
      </c>
      <c r="F9" s="269">
        <v>3109.02</v>
      </c>
      <c r="I9" s="285">
        <v>216195</v>
      </c>
      <c r="J9" s="285">
        <v>8863.7800000000007</v>
      </c>
      <c r="Q9" s="285">
        <v>-1297325.6100000001</v>
      </c>
      <c r="R9" s="285">
        <v>1542339.31</v>
      </c>
      <c r="V9" s="270">
        <v>32.43</v>
      </c>
      <c r="W9" s="270">
        <v>243245.5</v>
      </c>
      <c r="X9" s="270">
        <v>358668.63</v>
      </c>
      <c r="Y9" s="271">
        <v>522951.5</v>
      </c>
      <c r="AB9" s="271">
        <v>69965.63</v>
      </c>
      <c r="AC9" s="271">
        <v>16878.330000000002</v>
      </c>
      <c r="AE9" s="103">
        <f t="shared" si="1"/>
        <v>3109.02</v>
      </c>
      <c r="AF9" s="37">
        <f t="shared" si="2"/>
        <v>0</v>
      </c>
      <c r="AG9" s="26">
        <f t="shared" si="3"/>
        <v>3109.02</v>
      </c>
      <c r="AH9" s="17">
        <f t="shared" si="4"/>
        <v>601946.56000000006</v>
      </c>
      <c r="AI9" s="19">
        <f t="shared" si="5"/>
        <v>609795.46</v>
      </c>
      <c r="AJ9" s="32">
        <f t="shared" si="6"/>
        <v>-7848.8999999999069</v>
      </c>
    </row>
    <row r="10" spans="3:36" x14ac:dyDescent="0.2">
      <c r="E10" s="285" t="s">
        <v>2327</v>
      </c>
      <c r="F10" s="269">
        <v>31536.13</v>
      </c>
      <c r="H10" s="269">
        <v>15370</v>
      </c>
      <c r="I10" s="285">
        <v>1200003.52</v>
      </c>
      <c r="J10" s="285">
        <v>3347.34</v>
      </c>
      <c r="Q10" s="285">
        <v>-591406.13</v>
      </c>
      <c r="R10" s="285">
        <v>1850000</v>
      </c>
      <c r="W10" s="270">
        <v>825345.5</v>
      </c>
      <c r="X10" s="270">
        <v>84326.44</v>
      </c>
      <c r="Y10" s="271">
        <v>871195.5</v>
      </c>
      <c r="AB10" s="271">
        <v>29480</v>
      </c>
      <c r="AC10" s="271">
        <v>17333.32</v>
      </c>
      <c r="AE10" s="103">
        <f t="shared" si="1"/>
        <v>46906.130000000005</v>
      </c>
      <c r="AF10" s="37">
        <f t="shared" si="2"/>
        <v>0</v>
      </c>
      <c r="AG10" s="26">
        <f t="shared" si="3"/>
        <v>46906.130000000005</v>
      </c>
      <c r="AH10" s="17">
        <f t="shared" si="4"/>
        <v>909671.94</v>
      </c>
      <c r="AI10" s="19">
        <f t="shared" si="5"/>
        <v>918008.82</v>
      </c>
      <c r="AJ10" s="32">
        <f t="shared" si="6"/>
        <v>-8336.8800000000047</v>
      </c>
    </row>
    <row r="11" spans="3:36" x14ac:dyDescent="0.2">
      <c r="E11" s="285" t="s">
        <v>2328</v>
      </c>
      <c r="F11" s="269">
        <v>137027.42000000001</v>
      </c>
      <c r="H11" s="269">
        <v>5820</v>
      </c>
      <c r="I11" s="285">
        <v>388420.16</v>
      </c>
      <c r="J11" s="285">
        <v>7993.26</v>
      </c>
      <c r="Q11" s="285">
        <v>-668714.77</v>
      </c>
      <c r="R11" s="285">
        <v>1236758.5</v>
      </c>
      <c r="W11" s="270">
        <v>613197.35</v>
      </c>
      <c r="X11" s="270">
        <v>51463.23</v>
      </c>
      <c r="Y11" s="271">
        <v>655047.35</v>
      </c>
      <c r="AB11" s="271">
        <v>12858.23</v>
      </c>
      <c r="AC11" s="271">
        <v>25537.89</v>
      </c>
      <c r="AE11" s="103">
        <f t="shared" si="1"/>
        <v>142847.42000000001</v>
      </c>
      <c r="AF11" s="37">
        <f t="shared" si="2"/>
        <v>0</v>
      </c>
      <c r="AG11" s="26">
        <f t="shared" si="3"/>
        <v>142847.42000000001</v>
      </c>
      <c r="AH11" s="17">
        <f t="shared" si="4"/>
        <v>664660.57999999996</v>
      </c>
      <c r="AI11" s="19">
        <f t="shared" si="5"/>
        <v>693443.47</v>
      </c>
      <c r="AJ11" s="32">
        <f t="shared" si="6"/>
        <v>-28782.890000000014</v>
      </c>
    </row>
    <row r="12" spans="3:36" x14ac:dyDescent="0.2">
      <c r="E12" s="285" t="s">
        <v>2329</v>
      </c>
      <c r="F12" s="269">
        <v>111.25</v>
      </c>
      <c r="I12" s="285">
        <v>594229.55000000005</v>
      </c>
      <c r="J12" s="285">
        <v>129216.92</v>
      </c>
      <c r="N12" s="273">
        <v>0</v>
      </c>
      <c r="Q12" s="285">
        <v>-1024913.16</v>
      </c>
      <c r="R12" s="285">
        <v>1790913.12</v>
      </c>
      <c r="W12" s="270">
        <v>5037036.3</v>
      </c>
      <c r="X12" s="270">
        <v>254070</v>
      </c>
      <c r="Y12" s="271">
        <v>5266106.3</v>
      </c>
      <c r="AB12" s="271">
        <v>25000</v>
      </c>
      <c r="AC12" s="271">
        <v>42442.239999999998</v>
      </c>
      <c r="AE12" s="103">
        <f t="shared" si="1"/>
        <v>111.25</v>
      </c>
      <c r="AF12" s="37">
        <f t="shared" si="2"/>
        <v>0</v>
      </c>
      <c r="AG12" s="26">
        <f t="shared" si="3"/>
        <v>111.25</v>
      </c>
      <c r="AH12" s="17">
        <f t="shared" si="4"/>
        <v>5291106.3</v>
      </c>
      <c r="AI12" s="19">
        <f t="shared" si="5"/>
        <v>5333548.54</v>
      </c>
      <c r="AJ12" s="32">
        <f t="shared" si="6"/>
        <v>-42442.240000000224</v>
      </c>
    </row>
    <row r="13" spans="3:36" x14ac:dyDescent="0.2">
      <c r="E13" s="285" t="s">
        <v>2330</v>
      </c>
      <c r="F13" s="269">
        <v>7705.35</v>
      </c>
      <c r="H13" s="269">
        <v>4575</v>
      </c>
      <c r="I13" s="285">
        <v>1850247.97</v>
      </c>
      <c r="J13" s="285">
        <v>8109.05</v>
      </c>
      <c r="Q13" s="285">
        <v>507687.67</v>
      </c>
      <c r="R13" s="285">
        <v>1385124.66</v>
      </c>
      <c r="W13" s="270">
        <v>838267.5</v>
      </c>
      <c r="X13" s="270">
        <v>39405.61</v>
      </c>
      <c r="Y13" s="271">
        <v>868883.5</v>
      </c>
      <c r="AB13" s="271">
        <v>10844.61</v>
      </c>
      <c r="AC13" s="271">
        <v>20119.96</v>
      </c>
      <c r="AE13" s="103">
        <f t="shared" si="1"/>
        <v>12280.35</v>
      </c>
      <c r="AF13" s="37">
        <f t="shared" si="2"/>
        <v>0</v>
      </c>
      <c r="AG13" s="26">
        <f t="shared" si="3"/>
        <v>12280.35</v>
      </c>
      <c r="AH13" s="17">
        <f t="shared" si="4"/>
        <v>877673.11</v>
      </c>
      <c r="AI13" s="19">
        <f t="shared" si="5"/>
        <v>899848.07</v>
      </c>
      <c r="AJ13" s="32">
        <f t="shared" si="6"/>
        <v>-22174.959999999963</v>
      </c>
    </row>
    <row r="14" spans="3:36" s="50" customFormat="1" x14ac:dyDescent="0.2">
      <c r="C14" s="94"/>
      <c r="D14" s="57"/>
      <c r="E14" s="285" t="s">
        <v>2331</v>
      </c>
      <c r="F14" s="269">
        <v>8307.83</v>
      </c>
      <c r="G14" s="269"/>
      <c r="H14" s="269">
        <v>30754</v>
      </c>
      <c r="I14" s="285">
        <v>950501.72</v>
      </c>
      <c r="J14" s="285">
        <v>28</v>
      </c>
      <c r="K14" s="273">
        <v>4950</v>
      </c>
      <c r="L14" s="273"/>
      <c r="M14" s="273"/>
      <c r="N14" s="273"/>
      <c r="O14" s="285"/>
      <c r="P14" s="285"/>
      <c r="Q14" s="285">
        <v>-206295.27</v>
      </c>
      <c r="R14" s="285">
        <v>1199644.94</v>
      </c>
      <c r="S14" s="270"/>
      <c r="T14" s="270"/>
      <c r="U14" s="270"/>
      <c r="V14" s="270">
        <v>8.24</v>
      </c>
      <c r="W14" s="270">
        <v>587675</v>
      </c>
      <c r="X14" s="270">
        <v>36410.97</v>
      </c>
      <c r="Y14" s="271">
        <v>613955</v>
      </c>
      <c r="Z14" s="271"/>
      <c r="AA14" s="271"/>
      <c r="AB14" s="271">
        <v>5647.33</v>
      </c>
      <c r="AC14" s="271">
        <v>13200</v>
      </c>
      <c r="AD14" s="271"/>
      <c r="AE14" s="103">
        <f t="shared" si="1"/>
        <v>39061.83</v>
      </c>
      <c r="AF14" s="37">
        <f t="shared" si="2"/>
        <v>4950</v>
      </c>
      <c r="AG14" s="26">
        <f t="shared" si="3"/>
        <v>34111.83</v>
      </c>
      <c r="AH14" s="17">
        <f t="shared" si="4"/>
        <v>624094.21</v>
      </c>
      <c r="AI14" s="19">
        <f t="shared" si="5"/>
        <v>632802.32999999996</v>
      </c>
      <c r="AJ14" s="32">
        <f t="shared" si="6"/>
        <v>-8708.1199999999953</v>
      </c>
    </row>
    <row r="15" spans="3:36" x14ac:dyDescent="0.2">
      <c r="E15" s="285" t="s">
        <v>2332</v>
      </c>
      <c r="F15" s="269">
        <v>1053.45</v>
      </c>
      <c r="I15" s="285">
        <v>1369932.1</v>
      </c>
      <c r="J15" s="285">
        <v>1611</v>
      </c>
      <c r="Q15" s="285">
        <v>-243452.21</v>
      </c>
      <c r="R15" s="285">
        <v>1642759</v>
      </c>
      <c r="W15" s="270">
        <v>403159.5</v>
      </c>
      <c r="X15" s="270">
        <v>44748.49</v>
      </c>
      <c r="Y15" s="271">
        <v>442925.5</v>
      </c>
      <c r="AB15" s="271">
        <v>4982.49</v>
      </c>
      <c r="AC15" s="271">
        <v>26710.240000000002</v>
      </c>
      <c r="AE15" s="103">
        <f t="shared" si="1"/>
        <v>1053.45</v>
      </c>
      <c r="AF15" s="37">
        <f t="shared" si="2"/>
        <v>0</v>
      </c>
      <c r="AG15" s="26">
        <f t="shared" si="3"/>
        <v>1053.45</v>
      </c>
      <c r="AH15" s="17">
        <f t="shared" si="4"/>
        <v>447907.99</v>
      </c>
      <c r="AI15" s="19">
        <f t="shared" si="5"/>
        <v>474618.23</v>
      </c>
      <c r="AJ15" s="32">
        <f t="shared" si="6"/>
        <v>-26710.239999999991</v>
      </c>
    </row>
    <row r="16" spans="3:36" x14ac:dyDescent="0.2">
      <c r="E16" s="285" t="s">
        <v>2333</v>
      </c>
      <c r="F16" s="269">
        <v>3836.88</v>
      </c>
      <c r="H16" s="269">
        <v>48971</v>
      </c>
      <c r="J16" s="285">
        <v>5617.11</v>
      </c>
      <c r="Q16" s="285">
        <v>-990620.14</v>
      </c>
      <c r="R16" s="285">
        <v>1067330</v>
      </c>
      <c r="W16" s="270">
        <v>525204.30000000005</v>
      </c>
      <c r="X16" s="270">
        <v>62662.12</v>
      </c>
      <c r="Y16" s="271">
        <v>547619.30000000005</v>
      </c>
      <c r="AB16" s="271">
        <v>57428.65</v>
      </c>
      <c r="AC16" s="271">
        <v>1103.3399999999999</v>
      </c>
      <c r="AE16" s="103">
        <f t="shared" si="1"/>
        <v>52807.88</v>
      </c>
      <c r="AF16" s="37">
        <f t="shared" si="2"/>
        <v>0</v>
      </c>
      <c r="AG16" s="26">
        <f t="shared" si="3"/>
        <v>52807.88</v>
      </c>
      <c r="AH16" s="17">
        <f t="shared" si="4"/>
        <v>587866.42000000004</v>
      </c>
      <c r="AI16" s="19">
        <f t="shared" si="5"/>
        <v>606151.29</v>
      </c>
      <c r="AJ16" s="32">
        <f t="shared" si="6"/>
        <v>-18284.869999999995</v>
      </c>
    </row>
    <row r="17" spans="1:36" x14ac:dyDescent="0.2">
      <c r="AE17" s="103">
        <f t="shared" si="1"/>
        <v>0</v>
      </c>
      <c r="AF17" s="37">
        <f t="shared" si="2"/>
        <v>0</v>
      </c>
      <c r="AG17" s="26">
        <f t="shared" si="3"/>
        <v>0</v>
      </c>
      <c r="AH17" s="17">
        <f t="shared" si="4"/>
        <v>0</v>
      </c>
      <c r="AI17" s="19">
        <f t="shared" si="5"/>
        <v>0</v>
      </c>
      <c r="AJ17" s="32">
        <f t="shared" si="6"/>
        <v>0</v>
      </c>
    </row>
    <row r="18" spans="1:36" x14ac:dyDescent="0.2">
      <c r="AE18" s="103">
        <f t="shared" si="1"/>
        <v>0</v>
      </c>
      <c r="AF18" s="37">
        <f t="shared" si="2"/>
        <v>0</v>
      </c>
      <c r="AG18" s="26">
        <f t="shared" si="3"/>
        <v>0</v>
      </c>
      <c r="AH18" s="17">
        <f t="shared" si="4"/>
        <v>0</v>
      </c>
      <c r="AI18" s="19">
        <f t="shared" si="5"/>
        <v>0</v>
      </c>
      <c r="AJ18" s="32">
        <f t="shared" si="6"/>
        <v>0</v>
      </c>
    </row>
    <row r="19" spans="1:36" x14ac:dyDescent="0.2">
      <c r="AE19" s="103">
        <f t="shared" si="1"/>
        <v>0</v>
      </c>
      <c r="AF19" s="37">
        <f t="shared" si="2"/>
        <v>0</v>
      </c>
      <c r="AG19" s="26">
        <f t="shared" si="3"/>
        <v>0</v>
      </c>
      <c r="AH19" s="17">
        <f t="shared" si="4"/>
        <v>0</v>
      </c>
      <c r="AI19" s="19">
        <f t="shared" si="5"/>
        <v>0</v>
      </c>
      <c r="AJ19" s="32">
        <f t="shared" si="6"/>
        <v>0</v>
      </c>
    </row>
    <row r="20" spans="1:36" x14ac:dyDescent="0.2">
      <c r="AE20" s="103">
        <f t="shared" si="1"/>
        <v>0</v>
      </c>
      <c r="AF20" s="37">
        <f t="shared" si="2"/>
        <v>0</v>
      </c>
      <c r="AG20" s="26">
        <f t="shared" si="3"/>
        <v>0</v>
      </c>
      <c r="AH20" s="17">
        <f t="shared" si="4"/>
        <v>0</v>
      </c>
      <c r="AI20" s="19">
        <f t="shared" si="5"/>
        <v>0</v>
      </c>
      <c r="AJ20" s="32">
        <f t="shared" si="6"/>
        <v>0</v>
      </c>
    </row>
    <row r="21" spans="1:36" x14ac:dyDescent="0.2">
      <c r="AE21" s="103">
        <f t="shared" si="1"/>
        <v>0</v>
      </c>
      <c r="AF21" s="37">
        <f t="shared" si="2"/>
        <v>0</v>
      </c>
      <c r="AG21" s="26">
        <f t="shared" si="3"/>
        <v>0</v>
      </c>
      <c r="AH21" s="17">
        <f t="shared" si="4"/>
        <v>0</v>
      </c>
      <c r="AI21" s="19">
        <f t="shared" si="5"/>
        <v>0</v>
      </c>
      <c r="AJ21" s="32">
        <f t="shared" si="6"/>
        <v>0</v>
      </c>
    </row>
    <row r="22" spans="1:36" x14ac:dyDescent="0.2">
      <c r="A22" s="1" t="s">
        <v>462</v>
      </c>
      <c r="B22" s="1" t="s">
        <v>464</v>
      </c>
      <c r="C22" s="92">
        <v>4536</v>
      </c>
      <c r="D22" s="93" t="s">
        <v>1101</v>
      </c>
      <c r="E22" s="285" t="s">
        <v>1997</v>
      </c>
      <c r="F22" s="269">
        <v>629316.1</v>
      </c>
      <c r="G22" s="269">
        <v>76756.17</v>
      </c>
      <c r="H22" s="269">
        <v>214024.32000000001</v>
      </c>
      <c r="I22" s="285">
        <v>236643.35</v>
      </c>
      <c r="J22" s="285">
        <v>327009.14</v>
      </c>
      <c r="T22" s="270">
        <v>471014.44</v>
      </c>
      <c r="W22" s="270">
        <v>455100</v>
      </c>
      <c r="Y22" s="271">
        <v>523181</v>
      </c>
      <c r="AB22" s="271">
        <v>269384.90000000002</v>
      </c>
      <c r="AC22" s="271">
        <v>40365.269999999997</v>
      </c>
      <c r="AE22" s="103">
        <f t="shared" si="1"/>
        <v>920096.59000000008</v>
      </c>
      <c r="AF22" s="37">
        <f t="shared" si="2"/>
        <v>0</v>
      </c>
      <c r="AG22" s="26">
        <f t="shared" si="3"/>
        <v>920096.59000000008</v>
      </c>
      <c r="AH22" s="17">
        <f t="shared" si="4"/>
        <v>926114.44</v>
      </c>
      <c r="AI22" s="19">
        <f t="shared" si="5"/>
        <v>832931.17</v>
      </c>
      <c r="AJ22" s="32">
        <f t="shared" si="6"/>
        <v>93183.269999999902</v>
      </c>
    </row>
    <row r="23" spans="1:36" x14ac:dyDescent="0.2">
      <c r="A23" s="1" t="s">
        <v>462</v>
      </c>
      <c r="B23" s="1" t="s">
        <v>464</v>
      </c>
      <c r="C23" s="92">
        <v>3980</v>
      </c>
      <c r="D23" s="93" t="s">
        <v>1102</v>
      </c>
      <c r="E23" s="285" t="s">
        <v>1998</v>
      </c>
      <c r="F23" s="269">
        <v>364571.65</v>
      </c>
      <c r="H23" s="269">
        <v>93407.24</v>
      </c>
      <c r="I23" s="285">
        <v>183931.6</v>
      </c>
      <c r="J23" s="285">
        <v>172514.88</v>
      </c>
      <c r="R23" s="285">
        <v>2340148.79</v>
      </c>
      <c r="T23" s="270">
        <v>504421</v>
      </c>
      <c r="U23" s="270">
        <v>35000</v>
      </c>
      <c r="W23" s="270">
        <v>257860</v>
      </c>
      <c r="Y23" s="271">
        <v>363340</v>
      </c>
      <c r="AB23" s="271">
        <v>111997.49</v>
      </c>
      <c r="AC23" s="271">
        <v>23932.880000000001</v>
      </c>
      <c r="AE23" s="103">
        <f t="shared" si="1"/>
        <v>457978.89</v>
      </c>
      <c r="AF23" s="37">
        <f t="shared" si="2"/>
        <v>0</v>
      </c>
      <c r="AG23" s="26">
        <f t="shared" si="3"/>
        <v>457978.89</v>
      </c>
      <c r="AH23" s="17">
        <f t="shared" si="4"/>
        <v>797281</v>
      </c>
      <c r="AI23" s="19">
        <f t="shared" si="5"/>
        <v>499270.37</v>
      </c>
      <c r="AJ23" s="32">
        <f t="shared" si="6"/>
        <v>298010.63</v>
      </c>
    </row>
    <row r="24" spans="1:36" x14ac:dyDescent="0.2">
      <c r="A24" s="1" t="s">
        <v>462</v>
      </c>
      <c r="B24" s="1" t="s">
        <v>464</v>
      </c>
      <c r="C24" s="92">
        <v>9027</v>
      </c>
      <c r="D24" s="93" t="s">
        <v>1103</v>
      </c>
      <c r="E24" s="285" t="s">
        <v>1999</v>
      </c>
      <c r="F24" s="269">
        <v>720912.06</v>
      </c>
      <c r="G24" s="269">
        <v>55507.45</v>
      </c>
      <c r="H24" s="269">
        <v>270749.69</v>
      </c>
      <c r="I24" s="285">
        <v>204847.69</v>
      </c>
      <c r="J24" s="285">
        <v>140833.79999999999</v>
      </c>
      <c r="R24" s="285">
        <v>2461151.44</v>
      </c>
      <c r="T24" s="270">
        <v>900252.84</v>
      </c>
      <c r="W24" s="270">
        <v>632400</v>
      </c>
      <c r="Y24" s="271">
        <v>766410</v>
      </c>
      <c r="AB24" s="271">
        <v>314707.18</v>
      </c>
      <c r="AC24" s="271">
        <v>20421.240000000002</v>
      </c>
      <c r="AE24" s="103">
        <f t="shared" si="1"/>
        <v>1047169.2</v>
      </c>
      <c r="AF24" s="37">
        <f t="shared" si="2"/>
        <v>0</v>
      </c>
      <c r="AG24" s="26">
        <f t="shared" si="3"/>
        <v>1047169.2</v>
      </c>
      <c r="AH24" s="17">
        <f t="shared" si="4"/>
        <v>1532652.8399999999</v>
      </c>
      <c r="AI24" s="19">
        <f t="shared" si="5"/>
        <v>1101538.42</v>
      </c>
      <c r="AJ24" s="32">
        <f t="shared" si="6"/>
        <v>431114.41999999993</v>
      </c>
    </row>
    <row r="25" spans="1:36" x14ac:dyDescent="0.2">
      <c r="A25" s="1" t="s">
        <v>462</v>
      </c>
      <c r="B25" s="1" t="s">
        <v>464</v>
      </c>
      <c r="C25" s="92">
        <v>4180</v>
      </c>
      <c r="D25" s="93" t="s">
        <v>1104</v>
      </c>
      <c r="E25" s="285" t="s">
        <v>2000</v>
      </c>
      <c r="F25" s="269">
        <v>457151.34</v>
      </c>
      <c r="G25" s="269">
        <v>11437.33</v>
      </c>
      <c r="H25" s="269">
        <v>94751.58</v>
      </c>
      <c r="I25" s="285">
        <v>288013.28000000003</v>
      </c>
      <c r="J25" s="285">
        <v>126682.87</v>
      </c>
      <c r="R25" s="285">
        <v>1609968.11</v>
      </c>
      <c r="T25" s="270">
        <v>423596.56</v>
      </c>
      <c r="U25" s="270">
        <v>30000</v>
      </c>
      <c r="V25" s="270">
        <v>110.56</v>
      </c>
      <c r="W25" s="270">
        <v>309800</v>
      </c>
      <c r="Y25" s="271">
        <v>354910</v>
      </c>
      <c r="AB25" s="271">
        <v>102156.32</v>
      </c>
      <c r="AC25" s="271">
        <v>38002.879999999997</v>
      </c>
      <c r="AE25" s="103">
        <f t="shared" si="1"/>
        <v>563340.25</v>
      </c>
      <c r="AF25" s="37">
        <f t="shared" si="2"/>
        <v>0</v>
      </c>
      <c r="AG25" s="26">
        <f t="shared" si="3"/>
        <v>563340.25</v>
      </c>
      <c r="AH25" s="17">
        <f t="shared" si="4"/>
        <v>763507.12</v>
      </c>
      <c r="AI25" s="19">
        <f t="shared" si="5"/>
        <v>495069.2</v>
      </c>
      <c r="AJ25" s="32">
        <f t="shared" si="6"/>
        <v>268437.92</v>
      </c>
    </row>
    <row r="26" spans="1:36" x14ac:dyDescent="0.2">
      <c r="A26" s="1" t="s">
        <v>462</v>
      </c>
      <c r="B26" s="1" t="s">
        <v>464</v>
      </c>
      <c r="C26" s="92">
        <v>2100</v>
      </c>
      <c r="D26" s="93" t="s">
        <v>1105</v>
      </c>
      <c r="E26" s="285" t="s">
        <v>2001</v>
      </c>
      <c r="F26" s="269">
        <v>260101.43</v>
      </c>
      <c r="G26" s="269">
        <v>712</v>
      </c>
      <c r="H26" s="269">
        <v>116047.52</v>
      </c>
      <c r="I26" s="285">
        <v>230012.6</v>
      </c>
      <c r="J26" s="285">
        <v>92092.22</v>
      </c>
      <c r="R26" s="285">
        <v>1693812.25</v>
      </c>
      <c r="T26" s="270">
        <v>279585.07</v>
      </c>
      <c r="V26" s="270">
        <v>10.52</v>
      </c>
      <c r="W26" s="270">
        <v>271290</v>
      </c>
      <c r="Y26" s="271">
        <v>319965</v>
      </c>
      <c r="AB26" s="271">
        <v>94752.75</v>
      </c>
      <c r="AC26" s="271">
        <v>17034.740000000002</v>
      </c>
      <c r="AE26" s="103">
        <f t="shared" si="1"/>
        <v>376860.95</v>
      </c>
      <c r="AF26" s="37">
        <f t="shared" si="2"/>
        <v>0</v>
      </c>
      <c r="AG26" s="26">
        <f t="shared" si="3"/>
        <v>376860.95</v>
      </c>
      <c r="AH26" s="17">
        <f t="shared" si="4"/>
        <v>550885.59000000008</v>
      </c>
      <c r="AI26" s="19">
        <f t="shared" si="5"/>
        <v>431752.49</v>
      </c>
      <c r="AJ26" s="32">
        <f t="shared" si="6"/>
        <v>119133.10000000009</v>
      </c>
    </row>
    <row r="27" spans="1:36" x14ac:dyDescent="0.2">
      <c r="A27" s="1" t="s">
        <v>462</v>
      </c>
      <c r="B27" s="1" t="s">
        <v>464</v>
      </c>
      <c r="C27" s="92">
        <v>4887</v>
      </c>
      <c r="D27" s="93" t="s">
        <v>1106</v>
      </c>
      <c r="E27" s="285" t="s">
        <v>2002</v>
      </c>
      <c r="F27" s="269">
        <v>748400.02</v>
      </c>
      <c r="G27" s="269">
        <v>68411.179999999993</v>
      </c>
      <c r="H27" s="269">
        <v>120458.09</v>
      </c>
      <c r="I27" s="285">
        <v>260756.32</v>
      </c>
      <c r="J27" s="285">
        <v>220384.21</v>
      </c>
      <c r="N27" s="273">
        <v>1007.7</v>
      </c>
      <c r="R27" s="285">
        <v>1247745.83</v>
      </c>
      <c r="T27" s="270">
        <v>707974.9</v>
      </c>
      <c r="V27" s="270">
        <v>1791.46</v>
      </c>
      <c r="W27" s="270">
        <v>373290</v>
      </c>
      <c r="Y27" s="271">
        <v>476541</v>
      </c>
      <c r="AB27" s="271">
        <v>356431.62</v>
      </c>
      <c r="AC27" s="271">
        <v>34258.35</v>
      </c>
      <c r="AE27" s="103">
        <f t="shared" si="1"/>
        <v>937269.28999999992</v>
      </c>
      <c r="AF27" s="37">
        <f t="shared" si="2"/>
        <v>1007.7</v>
      </c>
      <c r="AG27" s="26">
        <f t="shared" si="3"/>
        <v>936261.59</v>
      </c>
      <c r="AH27" s="17">
        <f t="shared" si="4"/>
        <v>1083056.3599999999</v>
      </c>
      <c r="AI27" s="19">
        <f t="shared" si="5"/>
        <v>867230.97</v>
      </c>
      <c r="AJ27" s="32">
        <f t="shared" si="6"/>
        <v>215825.3899999999</v>
      </c>
    </row>
    <row r="28" spans="1:36" x14ac:dyDescent="0.2">
      <c r="A28" s="1" t="s">
        <v>462</v>
      </c>
      <c r="B28" s="1" t="s">
        <v>464</v>
      </c>
      <c r="C28" s="92">
        <v>5102</v>
      </c>
      <c r="D28" s="93" t="s">
        <v>1107</v>
      </c>
      <c r="E28" s="285" t="s">
        <v>2003</v>
      </c>
      <c r="F28" s="269">
        <v>777193.34</v>
      </c>
      <c r="G28" s="269">
        <v>15960</v>
      </c>
      <c r="H28" s="269">
        <v>118149.54</v>
      </c>
      <c r="I28" s="285">
        <v>335025.21000000002</v>
      </c>
      <c r="J28" s="285">
        <v>180508.69</v>
      </c>
      <c r="N28" s="273">
        <v>957.95</v>
      </c>
      <c r="R28" s="285">
        <v>1804121.26</v>
      </c>
      <c r="T28" s="270">
        <v>409208.42</v>
      </c>
      <c r="W28" s="270">
        <v>150320</v>
      </c>
      <c r="Y28" s="271">
        <v>222800</v>
      </c>
      <c r="AB28" s="271">
        <v>175706.57</v>
      </c>
      <c r="AC28" s="271">
        <v>43212.27</v>
      </c>
      <c r="AE28" s="103">
        <f t="shared" si="1"/>
        <v>911302.88</v>
      </c>
      <c r="AF28" s="37">
        <f t="shared" si="2"/>
        <v>957.95</v>
      </c>
      <c r="AG28" s="26">
        <f t="shared" si="3"/>
        <v>910344.93</v>
      </c>
      <c r="AH28" s="17">
        <f t="shared" si="4"/>
        <v>559528.41999999993</v>
      </c>
      <c r="AI28" s="19">
        <f t="shared" si="5"/>
        <v>441718.84</v>
      </c>
      <c r="AJ28" s="32">
        <f t="shared" si="6"/>
        <v>117809.5799999999</v>
      </c>
    </row>
    <row r="29" spans="1:36" x14ac:dyDescent="0.2">
      <c r="A29" s="1" t="s">
        <v>462</v>
      </c>
      <c r="B29" s="1" t="s">
        <v>464</v>
      </c>
      <c r="C29" s="92">
        <v>11813</v>
      </c>
      <c r="D29" s="93" t="s">
        <v>1108</v>
      </c>
      <c r="E29" s="285" t="s">
        <v>2004</v>
      </c>
      <c r="F29" s="269">
        <v>837842.61</v>
      </c>
      <c r="G29" s="269">
        <v>26596</v>
      </c>
      <c r="H29" s="269">
        <v>163050.10999999999</v>
      </c>
      <c r="I29" s="285">
        <v>370632.18</v>
      </c>
      <c r="J29" s="285">
        <v>228590.16</v>
      </c>
      <c r="N29" s="273">
        <v>68.55</v>
      </c>
      <c r="Q29" s="285">
        <v>539.76</v>
      </c>
      <c r="R29" s="285">
        <v>1414760.08</v>
      </c>
      <c r="T29" s="270">
        <v>796911.28</v>
      </c>
      <c r="U29" s="270">
        <v>28793.1</v>
      </c>
      <c r="V29" s="270">
        <v>1.59</v>
      </c>
      <c r="W29" s="270">
        <v>317580</v>
      </c>
      <c r="Y29" s="271">
        <v>426090</v>
      </c>
      <c r="AB29" s="271">
        <v>308755.57</v>
      </c>
      <c r="AC29" s="271">
        <v>53553.2</v>
      </c>
      <c r="AE29" s="103">
        <f t="shared" si="1"/>
        <v>1027488.72</v>
      </c>
      <c r="AF29" s="37">
        <f t="shared" si="2"/>
        <v>68.55</v>
      </c>
      <c r="AG29" s="26">
        <f t="shared" si="3"/>
        <v>1027420.1699999999</v>
      </c>
      <c r="AH29" s="17">
        <f t="shared" si="4"/>
        <v>1143285.97</v>
      </c>
      <c r="AI29" s="19">
        <f t="shared" si="5"/>
        <v>788398.77</v>
      </c>
      <c r="AJ29" s="32">
        <f t="shared" si="6"/>
        <v>354887.19999999995</v>
      </c>
    </row>
    <row r="30" spans="1:36" x14ac:dyDescent="0.2">
      <c r="A30" s="1" t="s">
        <v>462</v>
      </c>
      <c r="B30" s="1" t="s">
        <v>464</v>
      </c>
      <c r="C30" s="92">
        <v>7972</v>
      </c>
      <c r="D30" s="93" t="s">
        <v>1109</v>
      </c>
      <c r="E30" s="285" t="s">
        <v>2005</v>
      </c>
      <c r="F30" s="269">
        <v>988861.49</v>
      </c>
      <c r="G30" s="269">
        <v>30925</v>
      </c>
      <c r="H30" s="269">
        <v>455353.87</v>
      </c>
      <c r="I30" s="285">
        <v>183652.26</v>
      </c>
      <c r="J30" s="285">
        <v>174148.11</v>
      </c>
      <c r="N30" s="273">
        <v>158.88</v>
      </c>
      <c r="R30" s="285">
        <v>1595887.05</v>
      </c>
      <c r="T30" s="270">
        <v>939847.95</v>
      </c>
      <c r="U30" s="270">
        <v>29628.42</v>
      </c>
      <c r="V30" s="270">
        <v>2.23</v>
      </c>
      <c r="W30" s="270">
        <v>379320</v>
      </c>
      <c r="Y30" s="271">
        <v>540960</v>
      </c>
      <c r="AB30" s="271">
        <v>545069.56000000006</v>
      </c>
      <c r="AC30" s="271">
        <v>23976.12</v>
      </c>
      <c r="AE30" s="103">
        <f t="shared" si="1"/>
        <v>1475140.3599999999</v>
      </c>
      <c r="AF30" s="37">
        <f t="shared" si="2"/>
        <v>158.88</v>
      </c>
      <c r="AG30" s="26">
        <f t="shared" si="3"/>
        <v>1474981.48</v>
      </c>
      <c r="AH30" s="17">
        <f t="shared" si="4"/>
        <v>1348798.6</v>
      </c>
      <c r="AI30" s="19">
        <f t="shared" si="5"/>
        <v>1110005.6800000002</v>
      </c>
      <c r="AJ30" s="32">
        <f t="shared" si="6"/>
        <v>238792.91999999993</v>
      </c>
    </row>
    <row r="31" spans="1:36" x14ac:dyDescent="0.2">
      <c r="A31" s="1" t="s">
        <v>462</v>
      </c>
      <c r="B31" s="1" t="s">
        <v>464</v>
      </c>
      <c r="C31" s="92">
        <v>3577</v>
      </c>
      <c r="D31" s="93" t="s">
        <v>1110</v>
      </c>
      <c r="E31" s="285" t="s">
        <v>2006</v>
      </c>
      <c r="F31" s="269">
        <v>661758.67000000004</v>
      </c>
      <c r="G31" s="269">
        <v>32580</v>
      </c>
      <c r="H31" s="269">
        <v>231832.81</v>
      </c>
      <c r="I31" s="285">
        <v>110043.37</v>
      </c>
      <c r="J31" s="285">
        <v>181983.42</v>
      </c>
      <c r="N31" s="273">
        <v>7.2</v>
      </c>
      <c r="R31" s="285">
        <v>1789492.25</v>
      </c>
      <c r="T31" s="270">
        <v>477025.09</v>
      </c>
      <c r="U31" s="270">
        <v>17482.21</v>
      </c>
      <c r="W31" s="270">
        <v>158980</v>
      </c>
      <c r="Y31" s="271">
        <v>196930</v>
      </c>
      <c r="AB31" s="271">
        <v>295264.87</v>
      </c>
      <c r="AC31" s="271">
        <v>23131.56</v>
      </c>
      <c r="AE31" s="103">
        <f t="shared" si="1"/>
        <v>926171.48</v>
      </c>
      <c r="AF31" s="37">
        <f t="shared" si="2"/>
        <v>7.2</v>
      </c>
      <c r="AG31" s="26">
        <f t="shared" si="3"/>
        <v>926164.28</v>
      </c>
      <c r="AH31" s="17">
        <f t="shared" si="4"/>
        <v>653487.30000000005</v>
      </c>
      <c r="AI31" s="19">
        <f t="shared" si="5"/>
        <v>515326.43</v>
      </c>
      <c r="AJ31" s="32">
        <f t="shared" si="6"/>
        <v>138160.87000000005</v>
      </c>
    </row>
    <row r="32" spans="1:36" x14ac:dyDescent="0.2">
      <c r="A32" s="1" t="s">
        <v>462</v>
      </c>
      <c r="B32" s="1" t="s">
        <v>464</v>
      </c>
      <c r="C32" s="92">
        <v>3159</v>
      </c>
      <c r="D32" s="93" t="s">
        <v>1111</v>
      </c>
      <c r="E32" s="285" t="s">
        <v>2007</v>
      </c>
      <c r="F32" s="269">
        <v>629864.09</v>
      </c>
      <c r="G32" s="269">
        <v>3760</v>
      </c>
      <c r="H32" s="269">
        <v>105881.52</v>
      </c>
      <c r="I32" s="285">
        <v>225651.54</v>
      </c>
      <c r="J32" s="285">
        <v>425786.17</v>
      </c>
      <c r="R32" s="285">
        <v>3102228.3</v>
      </c>
      <c r="T32" s="270">
        <v>520072.61</v>
      </c>
      <c r="U32" s="270">
        <v>57238.81</v>
      </c>
      <c r="W32" s="270">
        <v>334560</v>
      </c>
      <c r="Y32" s="271">
        <v>416154</v>
      </c>
      <c r="AB32" s="271">
        <v>182245.09</v>
      </c>
      <c r="AC32" s="271">
        <v>76007.64</v>
      </c>
      <c r="AE32" s="103">
        <f t="shared" si="1"/>
        <v>739505.61</v>
      </c>
      <c r="AF32" s="37">
        <f t="shared" si="2"/>
        <v>0</v>
      </c>
      <c r="AG32" s="26">
        <f t="shared" si="3"/>
        <v>739505.61</v>
      </c>
      <c r="AH32" s="17">
        <f t="shared" si="4"/>
        <v>911871.41999999993</v>
      </c>
      <c r="AI32" s="19">
        <f t="shared" si="5"/>
        <v>674406.73</v>
      </c>
      <c r="AJ32" s="32">
        <f t="shared" si="6"/>
        <v>237464.68999999994</v>
      </c>
    </row>
    <row r="33" spans="1:36" x14ac:dyDescent="0.2">
      <c r="A33" s="1" t="s">
        <v>462</v>
      </c>
      <c r="B33" s="1" t="s">
        <v>464</v>
      </c>
      <c r="C33" s="92">
        <v>3764</v>
      </c>
      <c r="D33" s="93" t="s">
        <v>1112</v>
      </c>
      <c r="E33" s="285" t="s">
        <v>2008</v>
      </c>
      <c r="F33" s="269">
        <v>1002672.46</v>
      </c>
      <c r="G33" s="269">
        <v>34664.550000000003</v>
      </c>
      <c r="H33" s="269">
        <v>101204.59</v>
      </c>
      <c r="I33" s="285">
        <v>301789.09000000003</v>
      </c>
      <c r="J33" s="285">
        <v>174737.51</v>
      </c>
      <c r="R33" s="285">
        <v>1484748</v>
      </c>
      <c r="T33" s="270">
        <v>806622.32</v>
      </c>
      <c r="U33" s="270">
        <v>85384.33</v>
      </c>
      <c r="V33" s="270">
        <v>1593.62</v>
      </c>
      <c r="W33" s="270">
        <v>161700</v>
      </c>
      <c r="Y33" s="271">
        <v>237933</v>
      </c>
      <c r="AB33" s="271">
        <v>217105.63</v>
      </c>
      <c r="AC33" s="271">
        <v>45304.480000000003</v>
      </c>
      <c r="AE33" s="103">
        <f t="shared" si="1"/>
        <v>1138541.6000000001</v>
      </c>
      <c r="AF33" s="37">
        <f t="shared" si="2"/>
        <v>0</v>
      </c>
      <c r="AG33" s="26">
        <f t="shared" si="3"/>
        <v>1138541.6000000001</v>
      </c>
      <c r="AH33" s="17">
        <f t="shared" si="4"/>
        <v>1055300.27</v>
      </c>
      <c r="AI33" s="19">
        <f t="shared" si="5"/>
        <v>500343.11</v>
      </c>
      <c r="AJ33" s="32">
        <f t="shared" si="6"/>
        <v>554957.16</v>
      </c>
    </row>
    <row r="34" spans="1:36" x14ac:dyDescent="0.2">
      <c r="A34" s="1" t="s">
        <v>462</v>
      </c>
      <c r="B34" s="1" t="s">
        <v>464</v>
      </c>
      <c r="C34" s="92">
        <v>3691</v>
      </c>
      <c r="D34" s="93" t="s">
        <v>1113</v>
      </c>
      <c r="E34" s="285" t="s">
        <v>2009</v>
      </c>
      <c r="F34" s="269">
        <v>951360.28</v>
      </c>
      <c r="G34" s="269">
        <v>12021.32</v>
      </c>
      <c r="H34" s="269">
        <v>119510.02</v>
      </c>
      <c r="I34" s="285">
        <v>91779.72</v>
      </c>
      <c r="J34" s="285">
        <v>218732.91</v>
      </c>
      <c r="N34" s="273">
        <v>200</v>
      </c>
      <c r="R34" s="285">
        <v>1924840.79</v>
      </c>
      <c r="T34" s="270">
        <v>647759.28</v>
      </c>
      <c r="V34" s="270">
        <v>260.56</v>
      </c>
      <c r="W34" s="270">
        <v>198280</v>
      </c>
      <c r="Y34" s="271">
        <v>279931</v>
      </c>
      <c r="AB34" s="271">
        <v>228530.16</v>
      </c>
      <c r="AC34" s="271">
        <v>38843.32</v>
      </c>
      <c r="AE34" s="103">
        <f t="shared" si="1"/>
        <v>1082891.6199999999</v>
      </c>
      <c r="AF34" s="37">
        <f t="shared" si="2"/>
        <v>200</v>
      </c>
      <c r="AG34" s="26">
        <f t="shared" si="3"/>
        <v>1082691.6199999999</v>
      </c>
      <c r="AH34" s="17">
        <f t="shared" si="4"/>
        <v>846299.84000000008</v>
      </c>
      <c r="AI34" s="19">
        <f t="shared" si="5"/>
        <v>547304.48</v>
      </c>
      <c r="AJ34" s="32">
        <f t="shared" si="6"/>
        <v>298995.3600000001</v>
      </c>
    </row>
    <row r="35" spans="1:36" x14ac:dyDescent="0.2">
      <c r="A35" s="1" t="s">
        <v>462</v>
      </c>
      <c r="B35" s="1" t="s">
        <v>464</v>
      </c>
      <c r="C35" s="92">
        <v>7031</v>
      </c>
      <c r="D35" s="93" t="s">
        <v>1114</v>
      </c>
      <c r="E35" s="285" t="s">
        <v>2010</v>
      </c>
      <c r="F35" s="269">
        <v>1621122.79</v>
      </c>
      <c r="G35" s="269">
        <v>15163</v>
      </c>
      <c r="H35" s="269">
        <v>189140.68</v>
      </c>
      <c r="I35" s="285">
        <v>219316.2</v>
      </c>
      <c r="J35" s="285">
        <v>130890.71</v>
      </c>
      <c r="R35" s="285">
        <v>1101601.1100000001</v>
      </c>
      <c r="T35" s="270">
        <v>900082.57</v>
      </c>
      <c r="U35" s="270">
        <v>21786.45</v>
      </c>
      <c r="W35" s="270">
        <v>341100</v>
      </c>
      <c r="Y35" s="271">
        <v>449106</v>
      </c>
      <c r="AB35" s="271">
        <v>201481.62</v>
      </c>
      <c r="AC35" s="271">
        <v>20873.2</v>
      </c>
      <c r="AE35" s="103">
        <f t="shared" si="1"/>
        <v>1825426.47</v>
      </c>
      <c r="AF35" s="37">
        <f t="shared" si="2"/>
        <v>0</v>
      </c>
      <c r="AG35" s="26">
        <f t="shared" si="3"/>
        <v>1825426.47</v>
      </c>
      <c r="AH35" s="17">
        <f t="shared" si="4"/>
        <v>1262969.02</v>
      </c>
      <c r="AI35" s="19">
        <f t="shared" si="5"/>
        <v>671460.82</v>
      </c>
      <c r="AJ35" s="32">
        <f t="shared" si="6"/>
        <v>591508.20000000007</v>
      </c>
    </row>
    <row r="36" spans="1:36" x14ac:dyDescent="0.2">
      <c r="A36" s="1" t="s">
        <v>462</v>
      </c>
      <c r="B36" s="1" t="s">
        <v>464</v>
      </c>
      <c r="C36" s="92">
        <v>3391</v>
      </c>
      <c r="D36" s="93" t="s">
        <v>1115</v>
      </c>
      <c r="E36" s="285" t="s">
        <v>2011</v>
      </c>
      <c r="F36" s="269">
        <v>587697.62</v>
      </c>
      <c r="G36" s="269">
        <v>3511.64</v>
      </c>
      <c r="H36" s="269">
        <v>122833.73</v>
      </c>
      <c r="I36" s="285">
        <v>1406863.24</v>
      </c>
      <c r="J36" s="285">
        <v>72829.75</v>
      </c>
      <c r="R36" s="285">
        <v>528949.56000000006</v>
      </c>
      <c r="T36" s="270">
        <v>527715.54</v>
      </c>
      <c r="U36" s="270">
        <v>74644.27</v>
      </c>
      <c r="W36" s="270">
        <v>196340</v>
      </c>
      <c r="Y36" s="271">
        <v>277334</v>
      </c>
      <c r="AB36" s="271">
        <v>227173.86</v>
      </c>
      <c r="AC36" s="271">
        <v>37824.04</v>
      </c>
      <c r="AE36" s="103">
        <f t="shared" si="1"/>
        <v>714042.99</v>
      </c>
      <c r="AF36" s="37">
        <f t="shared" si="2"/>
        <v>0</v>
      </c>
      <c r="AG36" s="26">
        <f t="shared" si="3"/>
        <v>714042.99</v>
      </c>
      <c r="AH36" s="17">
        <f t="shared" si="4"/>
        <v>798699.81</v>
      </c>
      <c r="AI36" s="19">
        <f t="shared" si="5"/>
        <v>542331.9</v>
      </c>
      <c r="AJ36" s="32">
        <f t="shared" si="6"/>
        <v>256367.91000000003</v>
      </c>
    </row>
    <row r="37" spans="1:36" x14ac:dyDescent="0.2">
      <c r="A37" s="1" t="s">
        <v>462</v>
      </c>
      <c r="B37" s="1" t="s">
        <v>464</v>
      </c>
      <c r="C37" s="92">
        <v>4244</v>
      </c>
      <c r="D37" s="93" t="s">
        <v>1116</v>
      </c>
      <c r="E37" s="285" t="s">
        <v>2012</v>
      </c>
      <c r="F37" s="269">
        <v>598653.12</v>
      </c>
      <c r="G37" s="269">
        <v>56150</v>
      </c>
      <c r="H37" s="269">
        <v>131618.51</v>
      </c>
      <c r="I37" s="285">
        <v>426649.79</v>
      </c>
      <c r="J37" s="285">
        <v>52313.68</v>
      </c>
      <c r="Q37" s="285">
        <v>99448.88</v>
      </c>
      <c r="R37" s="285">
        <v>1603684.39</v>
      </c>
      <c r="T37" s="270">
        <v>608630.96</v>
      </c>
      <c r="W37" s="270">
        <v>350980</v>
      </c>
      <c r="Y37" s="271">
        <v>422290</v>
      </c>
      <c r="AB37" s="271">
        <v>125513.72</v>
      </c>
      <c r="AC37" s="271">
        <v>16965.72</v>
      </c>
      <c r="AE37" s="103">
        <f t="shared" si="1"/>
        <v>786421.63</v>
      </c>
      <c r="AF37" s="37">
        <f t="shared" si="2"/>
        <v>0</v>
      </c>
      <c r="AG37" s="26">
        <f t="shared" si="3"/>
        <v>786421.63</v>
      </c>
      <c r="AH37" s="17">
        <f t="shared" si="4"/>
        <v>959610.96</v>
      </c>
      <c r="AI37" s="19">
        <f t="shared" si="5"/>
        <v>564769.43999999994</v>
      </c>
      <c r="AJ37" s="32">
        <f t="shared" si="6"/>
        <v>394841.52</v>
      </c>
    </row>
    <row r="38" spans="1:36" x14ac:dyDescent="0.2">
      <c r="A38" s="1" t="s">
        <v>462</v>
      </c>
      <c r="B38" s="1" t="s">
        <v>464</v>
      </c>
      <c r="C38" s="92">
        <v>1926</v>
      </c>
      <c r="D38" s="93" t="s">
        <v>1117</v>
      </c>
      <c r="E38" s="285" t="s">
        <v>2013</v>
      </c>
      <c r="F38" s="269">
        <v>592872.75</v>
      </c>
      <c r="G38" s="269">
        <v>11253.85</v>
      </c>
      <c r="H38" s="269">
        <v>69167.41</v>
      </c>
      <c r="I38" s="285">
        <v>126376.84</v>
      </c>
      <c r="J38" s="285">
        <v>79638.649999999994</v>
      </c>
      <c r="R38" s="285">
        <v>1498620.76</v>
      </c>
      <c r="T38" s="270">
        <v>550359.99</v>
      </c>
      <c r="U38" s="270">
        <v>9481.8700000000008</v>
      </c>
      <c r="V38" s="270">
        <v>43.58</v>
      </c>
      <c r="W38" s="270">
        <v>164180</v>
      </c>
      <c r="Y38" s="271">
        <v>210440</v>
      </c>
      <c r="AB38" s="271">
        <v>91982.21</v>
      </c>
      <c r="AC38" s="271">
        <v>27414.16</v>
      </c>
      <c r="AE38" s="103">
        <f t="shared" si="1"/>
        <v>673294.01</v>
      </c>
      <c r="AF38" s="37">
        <f t="shared" si="2"/>
        <v>0</v>
      </c>
      <c r="AG38" s="26">
        <f t="shared" si="3"/>
        <v>673294.01</v>
      </c>
      <c r="AH38" s="17">
        <f t="shared" si="4"/>
        <v>724065.44</v>
      </c>
      <c r="AI38" s="19">
        <f t="shared" si="5"/>
        <v>329836.37</v>
      </c>
      <c r="AJ38" s="32">
        <f t="shared" si="6"/>
        <v>394229.06999999995</v>
      </c>
    </row>
    <row r="39" spans="1:36" x14ac:dyDescent="0.2">
      <c r="A39" s="1" t="s">
        <v>462</v>
      </c>
      <c r="B39" s="1" t="s">
        <v>464</v>
      </c>
      <c r="C39" s="92">
        <v>5306</v>
      </c>
      <c r="D39" s="93" t="s">
        <v>1118</v>
      </c>
      <c r="E39" s="285" t="s">
        <v>2014</v>
      </c>
      <c r="F39" s="269">
        <v>401454.4</v>
      </c>
      <c r="G39" s="269">
        <v>18201.580000000002</v>
      </c>
      <c r="H39" s="269">
        <v>39011.769999999997</v>
      </c>
      <c r="I39" s="285">
        <v>1308398.01</v>
      </c>
      <c r="J39" s="285">
        <v>198403.36</v>
      </c>
      <c r="R39" s="285">
        <v>2339595.1</v>
      </c>
      <c r="T39" s="270">
        <v>654727.51</v>
      </c>
      <c r="U39" s="270">
        <v>24222.81</v>
      </c>
      <c r="W39" s="270">
        <v>283480</v>
      </c>
      <c r="Y39" s="271">
        <v>408570</v>
      </c>
      <c r="AB39" s="271">
        <v>172655.25</v>
      </c>
      <c r="AC39" s="271">
        <v>67528</v>
      </c>
      <c r="AE39" s="103">
        <f t="shared" si="1"/>
        <v>458667.75000000006</v>
      </c>
      <c r="AF39" s="37">
        <f t="shared" si="2"/>
        <v>0</v>
      </c>
      <c r="AG39" s="26">
        <f t="shared" si="3"/>
        <v>458667.75000000006</v>
      </c>
      <c r="AH39" s="17">
        <f t="shared" si="4"/>
        <v>962430.32000000007</v>
      </c>
      <c r="AI39" s="19">
        <f t="shared" si="5"/>
        <v>648753.25</v>
      </c>
      <c r="AJ39" s="32">
        <f t="shared" si="6"/>
        <v>313677.07000000007</v>
      </c>
    </row>
    <row r="40" spans="1:36" x14ac:dyDescent="0.2">
      <c r="A40" s="1" t="s">
        <v>462</v>
      </c>
      <c r="B40" s="1" t="s">
        <v>464</v>
      </c>
      <c r="C40" s="92">
        <v>2556</v>
      </c>
      <c r="D40" s="93" t="s">
        <v>1119</v>
      </c>
      <c r="E40" s="285" t="s">
        <v>2015</v>
      </c>
      <c r="F40" s="269">
        <v>687336.3</v>
      </c>
      <c r="G40" s="269">
        <v>12383.24</v>
      </c>
      <c r="H40" s="269">
        <v>112999.26</v>
      </c>
      <c r="I40" s="285">
        <v>220210.1</v>
      </c>
      <c r="J40" s="285">
        <v>97856.81</v>
      </c>
      <c r="N40" s="273">
        <v>375.7</v>
      </c>
      <c r="R40" s="285">
        <v>1457071.21</v>
      </c>
      <c r="T40" s="270">
        <v>487808.75</v>
      </c>
      <c r="U40" s="270">
        <v>57657.93</v>
      </c>
      <c r="V40" s="270">
        <v>244.69</v>
      </c>
      <c r="W40" s="270">
        <v>68600</v>
      </c>
      <c r="Y40" s="271">
        <v>164544</v>
      </c>
      <c r="AB40" s="271">
        <v>127887.99</v>
      </c>
      <c r="AC40" s="271">
        <v>18672.38</v>
      </c>
      <c r="AE40" s="103">
        <f t="shared" si="1"/>
        <v>812718.8</v>
      </c>
      <c r="AF40" s="37">
        <f t="shared" si="2"/>
        <v>375.7</v>
      </c>
      <c r="AG40" s="26">
        <f t="shared" si="3"/>
        <v>812343.10000000009</v>
      </c>
      <c r="AH40" s="17">
        <f t="shared" si="4"/>
        <v>614311.37</v>
      </c>
      <c r="AI40" s="19">
        <f t="shared" si="5"/>
        <v>311104.37</v>
      </c>
      <c r="AJ40" s="32">
        <f t="shared" si="6"/>
        <v>303207</v>
      </c>
    </row>
    <row r="41" spans="1:36" x14ac:dyDescent="0.2">
      <c r="A41" s="1" t="s">
        <v>462</v>
      </c>
      <c r="B41" s="1" t="s">
        <v>464</v>
      </c>
      <c r="C41" s="92">
        <v>2366</v>
      </c>
      <c r="D41" s="93" t="s">
        <v>1120</v>
      </c>
      <c r="E41" s="285" t="s">
        <v>2016</v>
      </c>
      <c r="F41" s="269">
        <v>674151.96</v>
      </c>
      <c r="G41" s="269">
        <v>6460.23</v>
      </c>
      <c r="H41" s="269">
        <v>128292.3</v>
      </c>
      <c r="I41" s="285">
        <v>348013.77</v>
      </c>
      <c r="J41" s="285">
        <v>406160.34</v>
      </c>
      <c r="R41" s="285">
        <v>1798384.44</v>
      </c>
      <c r="T41" s="270">
        <v>449287.28</v>
      </c>
      <c r="U41" s="270">
        <v>40910</v>
      </c>
      <c r="W41" s="270">
        <v>159000</v>
      </c>
      <c r="Y41" s="271">
        <v>213348</v>
      </c>
      <c r="AB41" s="271">
        <v>120445.92</v>
      </c>
      <c r="AC41" s="271">
        <v>62286.76</v>
      </c>
      <c r="AE41" s="103">
        <f t="shared" si="1"/>
        <v>808904.49</v>
      </c>
      <c r="AF41" s="37">
        <f t="shared" si="2"/>
        <v>0</v>
      </c>
      <c r="AG41" s="26">
        <f t="shared" si="3"/>
        <v>808904.49</v>
      </c>
      <c r="AH41" s="17">
        <f t="shared" si="4"/>
        <v>649197.28</v>
      </c>
      <c r="AI41" s="19">
        <f t="shared" si="5"/>
        <v>396080.68</v>
      </c>
      <c r="AJ41" s="32">
        <f t="shared" si="6"/>
        <v>253116.60000000003</v>
      </c>
    </row>
    <row r="42" spans="1:36" x14ac:dyDescent="0.2">
      <c r="A42" s="1" t="s">
        <v>462</v>
      </c>
      <c r="B42" s="1" t="s">
        <v>464</v>
      </c>
      <c r="C42" s="92">
        <v>5915</v>
      </c>
      <c r="D42" s="93" t="s">
        <v>1121</v>
      </c>
      <c r="E42" s="285" t="s">
        <v>2017</v>
      </c>
      <c r="F42" s="269">
        <v>743550.97</v>
      </c>
      <c r="G42" s="269">
        <v>3474.26</v>
      </c>
      <c r="H42" s="269">
        <v>143725.79999999999</v>
      </c>
      <c r="I42" s="285">
        <v>309849.51</v>
      </c>
      <c r="J42" s="285">
        <v>205263.25</v>
      </c>
      <c r="N42" s="273">
        <v>428.97</v>
      </c>
      <c r="R42" s="285">
        <v>1262156.06</v>
      </c>
      <c r="T42" s="270">
        <v>781258.02</v>
      </c>
      <c r="U42" s="270">
        <v>65884.820000000007</v>
      </c>
      <c r="W42" s="270">
        <v>229340</v>
      </c>
      <c r="Y42" s="271">
        <v>329450</v>
      </c>
      <c r="AB42" s="271">
        <v>212466.08</v>
      </c>
      <c r="AC42" s="271">
        <v>45739.64</v>
      </c>
      <c r="AE42" s="103">
        <f t="shared" si="1"/>
        <v>890751.03</v>
      </c>
      <c r="AF42" s="37">
        <f t="shared" si="2"/>
        <v>428.97</v>
      </c>
      <c r="AG42" s="26">
        <f t="shared" si="3"/>
        <v>890322.06</v>
      </c>
      <c r="AH42" s="17">
        <f t="shared" si="4"/>
        <v>1076482.8400000001</v>
      </c>
      <c r="AI42" s="19">
        <f t="shared" si="5"/>
        <v>587655.72</v>
      </c>
      <c r="AJ42" s="32">
        <f t="shared" si="6"/>
        <v>488827.12000000011</v>
      </c>
    </row>
    <row r="43" spans="1:36" x14ac:dyDescent="0.2">
      <c r="A43" s="1" t="s">
        <v>462</v>
      </c>
      <c r="B43" s="1" t="s">
        <v>464</v>
      </c>
      <c r="C43" s="92">
        <v>3317</v>
      </c>
      <c r="D43" s="93" t="s">
        <v>1122</v>
      </c>
      <c r="E43" s="285" t="s">
        <v>2018</v>
      </c>
      <c r="F43" s="269">
        <v>611686.32999999996</v>
      </c>
      <c r="H43" s="269">
        <v>234324.65</v>
      </c>
      <c r="I43" s="285">
        <v>517290.16</v>
      </c>
      <c r="J43" s="285">
        <v>89816.26</v>
      </c>
      <c r="R43" s="285">
        <v>1683339.65</v>
      </c>
      <c r="T43" s="270">
        <v>497050.05</v>
      </c>
      <c r="U43" s="270">
        <v>243470.48</v>
      </c>
      <c r="W43" s="270">
        <v>63320</v>
      </c>
      <c r="Y43" s="271">
        <v>155217</v>
      </c>
      <c r="AB43" s="271">
        <v>140741.44</v>
      </c>
      <c r="AC43" s="271">
        <v>34528.519999999997</v>
      </c>
      <c r="AE43" s="103">
        <f t="shared" si="1"/>
        <v>846010.98</v>
      </c>
      <c r="AF43" s="37">
        <f t="shared" si="2"/>
        <v>0</v>
      </c>
      <c r="AG43" s="26">
        <f t="shared" si="3"/>
        <v>846010.98</v>
      </c>
      <c r="AH43" s="17">
        <f t="shared" si="4"/>
        <v>803840.53</v>
      </c>
      <c r="AI43" s="19">
        <f t="shared" si="5"/>
        <v>330486.96000000002</v>
      </c>
      <c r="AJ43" s="32">
        <f t="shared" si="6"/>
        <v>473353.57</v>
      </c>
    </row>
    <row r="44" spans="1:36" x14ac:dyDescent="0.2">
      <c r="A44" s="1" t="s">
        <v>462</v>
      </c>
      <c r="B44" s="1" t="s">
        <v>464</v>
      </c>
      <c r="C44" s="92">
        <v>2828</v>
      </c>
      <c r="D44" s="93" t="s">
        <v>1123</v>
      </c>
      <c r="E44" s="285" t="s">
        <v>2149</v>
      </c>
      <c r="F44" s="269">
        <v>877310.32</v>
      </c>
      <c r="G44" s="269">
        <v>12000</v>
      </c>
      <c r="H44" s="269">
        <v>181572.54</v>
      </c>
      <c r="I44" s="285">
        <v>329089.65999999997</v>
      </c>
      <c r="J44" s="285">
        <v>66170.259999999995</v>
      </c>
      <c r="R44" s="285">
        <v>2224890.19</v>
      </c>
      <c r="T44" s="270">
        <v>488549.07</v>
      </c>
      <c r="W44" s="270">
        <v>185200</v>
      </c>
      <c r="Y44" s="271">
        <v>238540</v>
      </c>
      <c r="AB44" s="271">
        <v>170178.93</v>
      </c>
      <c r="AC44" s="271">
        <v>35412.639999999999</v>
      </c>
      <c r="AE44" s="103">
        <f t="shared" si="1"/>
        <v>1070882.8599999999</v>
      </c>
      <c r="AF44" s="37">
        <f t="shared" si="2"/>
        <v>0</v>
      </c>
      <c r="AG44" s="26">
        <f t="shared" si="3"/>
        <v>1070882.8599999999</v>
      </c>
      <c r="AH44" s="17">
        <f t="shared" si="4"/>
        <v>673749.07000000007</v>
      </c>
      <c r="AI44" s="19">
        <f t="shared" si="5"/>
        <v>444131.57</v>
      </c>
      <c r="AJ44" s="32">
        <f t="shared" si="6"/>
        <v>229617.50000000006</v>
      </c>
    </row>
    <row r="45" spans="1:36" x14ac:dyDescent="0.2">
      <c r="A45" s="1" t="s">
        <v>462</v>
      </c>
      <c r="B45" s="1" t="s">
        <v>464</v>
      </c>
      <c r="C45" s="92">
        <v>2529</v>
      </c>
      <c r="D45" s="93" t="s">
        <v>1124</v>
      </c>
      <c r="E45" s="285" t="s">
        <v>2162</v>
      </c>
      <c r="F45" s="269">
        <v>526260.11</v>
      </c>
      <c r="G45" s="269">
        <v>30480</v>
      </c>
      <c r="H45" s="269">
        <v>94856.34</v>
      </c>
      <c r="I45" s="285">
        <v>1890920.74</v>
      </c>
      <c r="J45" s="285">
        <v>573534.67000000004</v>
      </c>
      <c r="N45" s="273">
        <v>10000</v>
      </c>
      <c r="T45" s="270">
        <v>613948.31999999995</v>
      </c>
      <c r="W45" s="270">
        <v>231780</v>
      </c>
      <c r="Y45" s="271">
        <v>281568</v>
      </c>
      <c r="AB45" s="271">
        <v>156791.67000000001</v>
      </c>
      <c r="AC45" s="271">
        <v>134878.44</v>
      </c>
      <c r="AE45" s="103">
        <f t="shared" si="1"/>
        <v>651596.44999999995</v>
      </c>
      <c r="AF45" s="37">
        <f t="shared" si="2"/>
        <v>10000</v>
      </c>
      <c r="AG45" s="26">
        <f t="shared" si="3"/>
        <v>641596.44999999995</v>
      </c>
      <c r="AH45" s="17">
        <f t="shared" si="4"/>
        <v>845728.32</v>
      </c>
      <c r="AI45" s="19">
        <f t="shared" si="5"/>
        <v>573238.1100000001</v>
      </c>
      <c r="AJ45" s="32">
        <f t="shared" si="6"/>
        <v>272490.20999999985</v>
      </c>
    </row>
    <row r="46" spans="1:36" x14ac:dyDescent="0.2">
      <c r="A46" s="1" t="s">
        <v>467</v>
      </c>
      <c r="B46" s="1" t="s">
        <v>468</v>
      </c>
      <c r="C46" s="92">
        <v>5981</v>
      </c>
      <c r="D46" s="93" t="s">
        <v>1125</v>
      </c>
      <c r="E46" s="285" t="s">
        <v>2019</v>
      </c>
      <c r="F46" s="269">
        <v>514136.06</v>
      </c>
      <c r="G46" s="269">
        <v>0</v>
      </c>
      <c r="H46" s="269">
        <v>88250.96</v>
      </c>
      <c r="I46" s="285">
        <v>1307831.51</v>
      </c>
      <c r="J46" s="285">
        <v>143916.18</v>
      </c>
      <c r="N46" s="273">
        <v>74.760000000000005</v>
      </c>
      <c r="Q46" s="285">
        <v>-88236.71</v>
      </c>
      <c r="R46" s="285">
        <v>721555.06</v>
      </c>
      <c r="T46" s="270">
        <v>453406.23</v>
      </c>
      <c r="W46" s="270">
        <v>363888.3</v>
      </c>
      <c r="X46" s="270">
        <v>103936</v>
      </c>
      <c r="Y46" s="271">
        <v>598788.30000000005</v>
      </c>
      <c r="AB46" s="271">
        <v>165296.03</v>
      </c>
      <c r="AC46" s="271">
        <v>71512.23</v>
      </c>
      <c r="AE46" s="103">
        <f t="shared" si="1"/>
        <v>602387.02</v>
      </c>
      <c r="AF46" s="37">
        <f t="shared" si="2"/>
        <v>74.760000000000005</v>
      </c>
      <c r="AG46" s="26">
        <f t="shared" si="3"/>
        <v>602312.26</v>
      </c>
      <c r="AH46" s="17">
        <f t="shared" si="4"/>
        <v>921230.53</v>
      </c>
      <c r="AI46" s="19">
        <f t="shared" si="5"/>
        <v>835596.56</v>
      </c>
      <c r="AJ46" s="32">
        <f t="shared" si="6"/>
        <v>85633.969999999972</v>
      </c>
    </row>
    <row r="47" spans="1:36" x14ac:dyDescent="0.2">
      <c r="A47" s="1" t="s">
        <v>467</v>
      </c>
      <c r="B47" s="1" t="s">
        <v>468</v>
      </c>
      <c r="C47" s="92">
        <v>5608</v>
      </c>
      <c r="D47" s="93" t="s">
        <v>1126</v>
      </c>
      <c r="E47" s="285" t="s">
        <v>2020</v>
      </c>
      <c r="F47" s="269">
        <v>330760.40000000002</v>
      </c>
      <c r="G47" s="269">
        <v>0</v>
      </c>
      <c r="H47" s="269">
        <v>47417.37</v>
      </c>
      <c r="I47" s="285">
        <v>63047.75</v>
      </c>
      <c r="J47" s="285">
        <v>685678.13</v>
      </c>
      <c r="N47" s="273">
        <v>0</v>
      </c>
      <c r="Q47" s="285">
        <v>-40937.599999999999</v>
      </c>
      <c r="R47" s="285">
        <v>1541680.81</v>
      </c>
      <c r="T47" s="270">
        <v>436784.47</v>
      </c>
      <c r="W47" s="270">
        <v>505480.5</v>
      </c>
      <c r="X47" s="270">
        <v>170342</v>
      </c>
      <c r="Y47" s="271">
        <v>807294.5</v>
      </c>
      <c r="AB47" s="271">
        <v>181435.81</v>
      </c>
      <c r="AC47" s="271">
        <v>74475.88</v>
      </c>
      <c r="AE47" s="103">
        <f t="shared" si="1"/>
        <v>378177.77</v>
      </c>
      <c r="AF47" s="37">
        <f t="shared" si="2"/>
        <v>0</v>
      </c>
      <c r="AG47" s="26">
        <f t="shared" si="3"/>
        <v>378177.77</v>
      </c>
      <c r="AH47" s="17">
        <f t="shared" si="4"/>
        <v>1112606.97</v>
      </c>
      <c r="AI47" s="19">
        <f t="shared" si="5"/>
        <v>1063206.19</v>
      </c>
      <c r="AJ47" s="32">
        <f t="shared" si="6"/>
        <v>49400.780000000028</v>
      </c>
    </row>
    <row r="48" spans="1:36" x14ac:dyDescent="0.2">
      <c r="A48" s="1" t="s">
        <v>467</v>
      </c>
      <c r="B48" s="1" t="s">
        <v>468</v>
      </c>
      <c r="C48" s="92">
        <v>3981</v>
      </c>
      <c r="D48" s="93" t="s">
        <v>1127</v>
      </c>
      <c r="E48" s="285" t="s">
        <v>2021</v>
      </c>
      <c r="F48" s="269">
        <v>328764.40000000002</v>
      </c>
      <c r="G48" s="269">
        <v>0</v>
      </c>
      <c r="H48" s="269">
        <v>25950.71</v>
      </c>
      <c r="I48" s="285">
        <v>1445045.3</v>
      </c>
      <c r="J48" s="285">
        <v>473694.1</v>
      </c>
      <c r="N48" s="273">
        <v>28.26</v>
      </c>
      <c r="Q48" s="285">
        <v>-118467.42</v>
      </c>
      <c r="R48" s="285">
        <v>3101072.39</v>
      </c>
      <c r="T48" s="270">
        <v>335061.8</v>
      </c>
      <c r="W48" s="270">
        <v>762037.5</v>
      </c>
      <c r="X48" s="270">
        <v>93264</v>
      </c>
      <c r="Y48" s="271">
        <v>953827.5</v>
      </c>
      <c r="AB48" s="271">
        <v>126223.52</v>
      </c>
      <c r="AC48" s="271">
        <v>74966.179999999993</v>
      </c>
      <c r="AE48" s="103">
        <f t="shared" si="1"/>
        <v>354715.11000000004</v>
      </c>
      <c r="AF48" s="37">
        <f t="shared" si="2"/>
        <v>28.26</v>
      </c>
      <c r="AG48" s="26">
        <f t="shared" si="3"/>
        <v>354686.85000000003</v>
      </c>
      <c r="AH48" s="17">
        <f t="shared" si="4"/>
        <v>1190363.3</v>
      </c>
      <c r="AI48" s="19">
        <f t="shared" si="5"/>
        <v>1155017.2</v>
      </c>
      <c r="AJ48" s="32">
        <f t="shared" si="6"/>
        <v>35346.100000000093</v>
      </c>
    </row>
    <row r="49" spans="1:36" x14ac:dyDescent="0.2">
      <c r="A49" s="1" t="s">
        <v>467</v>
      </c>
      <c r="B49" s="1" t="s">
        <v>468</v>
      </c>
      <c r="C49" s="92">
        <v>2676</v>
      </c>
      <c r="D49" s="93" t="s">
        <v>1128</v>
      </c>
      <c r="E49" s="285" t="s">
        <v>2022</v>
      </c>
      <c r="F49" s="269">
        <v>66343.350000000006</v>
      </c>
      <c r="G49" s="269">
        <v>0</v>
      </c>
      <c r="H49" s="269">
        <v>55151.01</v>
      </c>
      <c r="I49" s="285">
        <v>1892053.75</v>
      </c>
      <c r="J49" s="285">
        <v>116254.94</v>
      </c>
      <c r="N49" s="273">
        <v>58.53</v>
      </c>
      <c r="Q49" s="285">
        <v>-60311.14</v>
      </c>
      <c r="R49" s="285">
        <v>2713140.37</v>
      </c>
      <c r="T49" s="270">
        <v>314113.45</v>
      </c>
      <c r="V49" s="270">
        <v>340.05</v>
      </c>
      <c r="W49" s="270">
        <v>349263</v>
      </c>
      <c r="X49" s="270">
        <v>67936</v>
      </c>
      <c r="Y49" s="271">
        <v>499353</v>
      </c>
      <c r="AB49" s="271">
        <v>132467.41</v>
      </c>
      <c r="AC49" s="271">
        <v>56031.57</v>
      </c>
      <c r="AE49" s="103">
        <f t="shared" si="1"/>
        <v>121494.36000000002</v>
      </c>
      <c r="AF49" s="37">
        <f t="shared" si="2"/>
        <v>58.53</v>
      </c>
      <c r="AG49" s="26">
        <f t="shared" si="3"/>
        <v>121435.83000000002</v>
      </c>
      <c r="AH49" s="17">
        <f t="shared" si="4"/>
        <v>731652.5</v>
      </c>
      <c r="AI49" s="19">
        <f t="shared" si="5"/>
        <v>687851.98</v>
      </c>
      <c r="AJ49" s="32">
        <f t="shared" si="6"/>
        <v>43800.520000000019</v>
      </c>
    </row>
    <row r="50" spans="1:36" x14ac:dyDescent="0.2">
      <c r="A50" s="1" t="s">
        <v>467</v>
      </c>
      <c r="B50" s="1" t="s">
        <v>468</v>
      </c>
      <c r="C50" s="92">
        <v>4612</v>
      </c>
      <c r="D50" s="93" t="s">
        <v>1129</v>
      </c>
      <c r="E50" s="285" t="s">
        <v>2023</v>
      </c>
      <c r="F50" s="269">
        <v>329649.99</v>
      </c>
      <c r="G50" s="269">
        <v>0</v>
      </c>
      <c r="H50" s="269">
        <v>76379.490000000005</v>
      </c>
      <c r="I50" s="285">
        <v>130573.63</v>
      </c>
      <c r="J50" s="285">
        <v>255282.13</v>
      </c>
      <c r="L50" s="273">
        <v>38222.5</v>
      </c>
      <c r="N50" s="273">
        <v>146.46</v>
      </c>
      <c r="Q50" s="285">
        <v>-124045.97</v>
      </c>
      <c r="R50" s="285">
        <v>2152655.08</v>
      </c>
      <c r="T50" s="270">
        <v>539259.55000000005</v>
      </c>
      <c r="V50" s="270">
        <v>54.05</v>
      </c>
      <c r="W50" s="270">
        <v>346250.3</v>
      </c>
      <c r="X50" s="270">
        <v>138612</v>
      </c>
      <c r="Y50" s="271">
        <v>682870.3</v>
      </c>
      <c r="AB50" s="271">
        <v>158003.41</v>
      </c>
      <c r="AC50" s="271">
        <v>43903.17</v>
      </c>
      <c r="AE50" s="103">
        <f t="shared" si="1"/>
        <v>406029.48</v>
      </c>
      <c r="AF50" s="37">
        <f t="shared" si="2"/>
        <v>38368.959999999999</v>
      </c>
      <c r="AG50" s="26">
        <f t="shared" si="3"/>
        <v>367660.51999999996</v>
      </c>
      <c r="AH50" s="17">
        <f t="shared" si="4"/>
        <v>1024175.9000000001</v>
      </c>
      <c r="AI50" s="19">
        <f t="shared" si="5"/>
        <v>884776.88000000012</v>
      </c>
      <c r="AJ50" s="32">
        <f t="shared" si="6"/>
        <v>139399.02000000002</v>
      </c>
    </row>
    <row r="51" spans="1:36" x14ac:dyDescent="0.2">
      <c r="A51" s="1" t="s">
        <v>467</v>
      </c>
      <c r="B51" s="1" t="s">
        <v>468</v>
      </c>
      <c r="C51" s="92">
        <v>3723</v>
      </c>
      <c r="D51" s="93" t="s">
        <v>1130</v>
      </c>
      <c r="E51" s="285" t="s">
        <v>2150</v>
      </c>
      <c r="F51" s="269">
        <v>245757.38</v>
      </c>
      <c r="G51" s="269">
        <v>0</v>
      </c>
      <c r="H51" s="269">
        <v>42571.5</v>
      </c>
      <c r="I51" s="285">
        <v>373518.5</v>
      </c>
      <c r="J51" s="285">
        <v>149545.4</v>
      </c>
      <c r="N51" s="273">
        <v>0</v>
      </c>
      <c r="Q51" s="285">
        <v>-68874.009999999995</v>
      </c>
      <c r="R51" s="285">
        <v>2872107.81</v>
      </c>
      <c r="T51" s="270">
        <v>356850.67</v>
      </c>
      <c r="V51" s="270">
        <v>91.13</v>
      </c>
      <c r="W51" s="270">
        <v>227031</v>
      </c>
      <c r="X51" s="270">
        <v>84000</v>
      </c>
      <c r="Y51" s="271">
        <v>427701</v>
      </c>
      <c r="AB51" s="271">
        <v>112199.43</v>
      </c>
      <c r="AC51" s="271">
        <v>74529.73</v>
      </c>
      <c r="AE51" s="103">
        <f t="shared" si="1"/>
        <v>288328.88</v>
      </c>
      <c r="AF51" s="37">
        <f t="shared" si="2"/>
        <v>0</v>
      </c>
      <c r="AG51" s="26">
        <f t="shared" si="3"/>
        <v>288328.88</v>
      </c>
      <c r="AH51" s="17">
        <f t="shared" si="4"/>
        <v>667972.80000000005</v>
      </c>
      <c r="AI51" s="19">
        <f t="shared" si="5"/>
        <v>614430.15999999992</v>
      </c>
      <c r="AJ51" s="32">
        <f t="shared" si="6"/>
        <v>53542.64000000013</v>
      </c>
    </row>
    <row r="52" spans="1:36" x14ac:dyDescent="0.2">
      <c r="A52" s="1" t="s">
        <v>471</v>
      </c>
      <c r="B52" s="1" t="s">
        <v>472</v>
      </c>
      <c r="C52" s="92">
        <v>4086</v>
      </c>
      <c r="D52" s="93" t="s">
        <v>1131</v>
      </c>
      <c r="E52" s="285" t="s">
        <v>2024</v>
      </c>
      <c r="F52" s="269">
        <v>105121.51</v>
      </c>
      <c r="G52" s="269">
        <v>0</v>
      </c>
      <c r="H52" s="269">
        <v>26976.04</v>
      </c>
      <c r="I52" s="285">
        <v>423204.01</v>
      </c>
      <c r="J52" s="285">
        <v>110004.39</v>
      </c>
      <c r="R52" s="285">
        <v>2033236.3</v>
      </c>
      <c r="T52" s="270">
        <v>492045.88</v>
      </c>
      <c r="W52" s="270">
        <v>214770</v>
      </c>
      <c r="Y52" s="271">
        <v>548669</v>
      </c>
      <c r="AB52" s="271">
        <v>175699.24</v>
      </c>
      <c r="AC52" s="271">
        <v>26473.439999999999</v>
      </c>
      <c r="AE52" s="103">
        <f t="shared" si="1"/>
        <v>132097.54999999999</v>
      </c>
      <c r="AF52" s="37">
        <f t="shared" si="2"/>
        <v>0</v>
      </c>
      <c r="AG52" s="26">
        <f t="shared" si="3"/>
        <v>132097.54999999999</v>
      </c>
      <c r="AH52" s="17">
        <f t="shared" si="4"/>
        <v>706815.88</v>
      </c>
      <c r="AI52" s="19">
        <f t="shared" si="5"/>
        <v>750841.67999999993</v>
      </c>
      <c r="AJ52" s="32">
        <f t="shared" si="6"/>
        <v>-44025.79999999993</v>
      </c>
    </row>
    <row r="53" spans="1:36" x14ac:dyDescent="0.2">
      <c r="A53" s="1" t="s">
        <v>471</v>
      </c>
      <c r="B53" s="1" t="s">
        <v>472</v>
      </c>
      <c r="C53" s="92">
        <v>4226</v>
      </c>
      <c r="D53" s="93" t="s">
        <v>1132</v>
      </c>
      <c r="E53" s="285" t="s">
        <v>2025</v>
      </c>
      <c r="F53" s="269">
        <v>301741.40999999997</v>
      </c>
      <c r="G53" s="269">
        <v>22150</v>
      </c>
      <c r="H53" s="269">
        <v>71175.649999999994</v>
      </c>
      <c r="I53" s="285">
        <v>2043742.94</v>
      </c>
      <c r="J53" s="285">
        <v>536309.64</v>
      </c>
      <c r="R53" s="285">
        <v>575288.56999999995</v>
      </c>
      <c r="T53" s="270">
        <v>509449.53</v>
      </c>
      <c r="W53" s="270">
        <v>175650</v>
      </c>
      <c r="Y53" s="271">
        <v>490251</v>
      </c>
      <c r="AB53" s="271">
        <v>309547.27</v>
      </c>
      <c r="AC53" s="271">
        <v>79077.929999999993</v>
      </c>
      <c r="AE53" s="103">
        <f t="shared" si="1"/>
        <v>395067.05999999994</v>
      </c>
      <c r="AF53" s="37">
        <f t="shared" si="2"/>
        <v>0</v>
      </c>
      <c r="AG53" s="26">
        <f t="shared" si="3"/>
        <v>395067.05999999994</v>
      </c>
      <c r="AH53" s="17">
        <f t="shared" si="4"/>
        <v>685099.53</v>
      </c>
      <c r="AI53" s="19">
        <f t="shared" si="5"/>
        <v>878876.2</v>
      </c>
      <c r="AJ53" s="32">
        <f t="shared" si="6"/>
        <v>-193776.66999999993</v>
      </c>
    </row>
    <row r="54" spans="1:36" x14ac:dyDescent="0.2">
      <c r="A54" s="1" t="s">
        <v>471</v>
      </c>
      <c r="B54" s="1" t="s">
        <v>472</v>
      </c>
      <c r="C54" s="92">
        <v>4483</v>
      </c>
      <c r="D54" s="93" t="s">
        <v>1133</v>
      </c>
      <c r="E54" s="285" t="s">
        <v>2026</v>
      </c>
      <c r="F54" s="269">
        <v>799928.34</v>
      </c>
      <c r="G54" s="269">
        <v>0</v>
      </c>
      <c r="H54" s="269">
        <v>22467.05</v>
      </c>
      <c r="I54" s="285">
        <v>2435359.3199999998</v>
      </c>
      <c r="J54" s="285">
        <v>153974.87</v>
      </c>
      <c r="R54" s="285">
        <v>1317062.58</v>
      </c>
      <c r="T54" s="270">
        <v>393353.32</v>
      </c>
      <c r="W54" s="270">
        <v>320460</v>
      </c>
      <c r="Y54" s="271">
        <v>543940</v>
      </c>
      <c r="AB54" s="271">
        <v>76325.8</v>
      </c>
      <c r="AC54" s="271">
        <v>49481.22</v>
      </c>
      <c r="AE54" s="103">
        <f t="shared" si="1"/>
        <v>822395.39</v>
      </c>
      <c r="AF54" s="37">
        <f t="shared" si="2"/>
        <v>0</v>
      </c>
      <c r="AG54" s="26">
        <f t="shared" si="3"/>
        <v>822395.39</v>
      </c>
      <c r="AH54" s="17">
        <f t="shared" si="4"/>
        <v>713813.32000000007</v>
      </c>
      <c r="AI54" s="19">
        <f t="shared" si="5"/>
        <v>669747.02</v>
      </c>
      <c r="AJ54" s="32">
        <f t="shared" si="6"/>
        <v>44066.300000000047</v>
      </c>
    </row>
    <row r="55" spans="1:36" x14ac:dyDescent="0.2">
      <c r="A55" s="1" t="s">
        <v>471</v>
      </c>
      <c r="B55" s="1" t="s">
        <v>472</v>
      </c>
      <c r="C55" s="92">
        <v>3448</v>
      </c>
      <c r="D55" s="93" t="s">
        <v>1134</v>
      </c>
      <c r="E55" s="285" t="s">
        <v>2027</v>
      </c>
      <c r="F55" s="269">
        <v>137701.71</v>
      </c>
      <c r="G55" s="269">
        <v>0</v>
      </c>
      <c r="H55" s="269">
        <v>41225.379999999997</v>
      </c>
      <c r="I55" s="285">
        <v>82125.02</v>
      </c>
      <c r="J55" s="285">
        <v>232915.98</v>
      </c>
      <c r="R55" s="285">
        <v>2202516.2599999998</v>
      </c>
      <c r="T55" s="270">
        <v>459443.61</v>
      </c>
      <c r="W55" s="270">
        <v>169140</v>
      </c>
      <c r="Y55" s="271">
        <v>427396</v>
      </c>
      <c r="AB55" s="271">
        <v>177163.98</v>
      </c>
      <c r="AC55" s="271">
        <v>70732.259999999995</v>
      </c>
      <c r="AE55" s="103">
        <f t="shared" si="1"/>
        <v>178927.09</v>
      </c>
      <c r="AF55" s="37">
        <f t="shared" si="2"/>
        <v>0</v>
      </c>
      <c r="AG55" s="26">
        <f t="shared" si="3"/>
        <v>178927.09</v>
      </c>
      <c r="AH55" s="17">
        <f t="shared" si="4"/>
        <v>628583.61</v>
      </c>
      <c r="AI55" s="19">
        <f t="shared" si="5"/>
        <v>675292.24</v>
      </c>
      <c r="AJ55" s="32">
        <f t="shared" si="6"/>
        <v>-46708.630000000005</v>
      </c>
    </row>
    <row r="56" spans="1:36" x14ac:dyDescent="0.2">
      <c r="A56" s="1" t="s">
        <v>471</v>
      </c>
      <c r="B56" s="1" t="s">
        <v>472</v>
      </c>
      <c r="C56" s="92">
        <v>3561</v>
      </c>
      <c r="D56" s="93" t="s">
        <v>1135</v>
      </c>
      <c r="E56" s="285" t="s">
        <v>2151</v>
      </c>
      <c r="F56" s="269">
        <v>666476.96</v>
      </c>
      <c r="G56" s="269">
        <v>0</v>
      </c>
      <c r="H56" s="269">
        <v>33950</v>
      </c>
      <c r="I56" s="285">
        <v>337370.01</v>
      </c>
      <c r="J56" s="285">
        <v>129126.12</v>
      </c>
      <c r="R56" s="285">
        <v>2224684.62</v>
      </c>
      <c r="T56" s="270">
        <v>459529.12</v>
      </c>
      <c r="W56" s="270">
        <v>107970</v>
      </c>
      <c r="Y56" s="271">
        <v>371430</v>
      </c>
      <c r="AB56" s="271">
        <v>132796.87</v>
      </c>
      <c r="AC56" s="271">
        <v>48501.87</v>
      </c>
      <c r="AE56" s="103">
        <f t="shared" si="1"/>
        <v>700426.96</v>
      </c>
      <c r="AF56" s="37">
        <f t="shared" si="2"/>
        <v>0</v>
      </c>
      <c r="AG56" s="26">
        <f t="shared" si="3"/>
        <v>700426.96</v>
      </c>
      <c r="AH56" s="17">
        <f t="shared" si="4"/>
        <v>567499.12</v>
      </c>
      <c r="AI56" s="19">
        <f t="shared" si="5"/>
        <v>552728.74</v>
      </c>
      <c r="AJ56" s="32">
        <f t="shared" si="6"/>
        <v>14770.380000000005</v>
      </c>
    </row>
    <row r="57" spans="1:36" x14ac:dyDescent="0.2">
      <c r="A57" s="1" t="s">
        <v>474</v>
      </c>
      <c r="B57" s="1" t="s">
        <v>476</v>
      </c>
      <c r="C57" s="92">
        <v>5366</v>
      </c>
      <c r="D57" s="93" t="s">
        <v>1136</v>
      </c>
      <c r="E57" s="285" t="s">
        <v>2028</v>
      </c>
      <c r="F57" s="269">
        <v>416666.51</v>
      </c>
      <c r="G57" s="269">
        <v>10040</v>
      </c>
      <c r="H57" s="269">
        <v>46358.62</v>
      </c>
      <c r="I57" s="285">
        <v>9502</v>
      </c>
      <c r="J57" s="285">
        <v>194796.78</v>
      </c>
      <c r="N57" s="273">
        <v>326.89999999999998</v>
      </c>
      <c r="P57" s="285">
        <v>-881517.69</v>
      </c>
      <c r="R57" s="285">
        <v>1546692.27</v>
      </c>
      <c r="T57" s="270">
        <v>386666.44</v>
      </c>
      <c r="W57" s="270">
        <v>421590</v>
      </c>
      <c r="X57" s="270">
        <v>39200</v>
      </c>
      <c r="Y57" s="271">
        <v>703197</v>
      </c>
      <c r="AB57" s="271">
        <v>91171.8</v>
      </c>
      <c r="AC57" s="271">
        <v>33771.21</v>
      </c>
      <c r="AE57" s="103">
        <f t="shared" si="1"/>
        <v>473065.13</v>
      </c>
      <c r="AF57" s="37">
        <f t="shared" si="2"/>
        <v>326.89999999999998</v>
      </c>
      <c r="AG57" s="26">
        <f t="shared" si="3"/>
        <v>472738.23</v>
      </c>
      <c r="AH57" s="17">
        <f t="shared" si="4"/>
        <v>847456.44</v>
      </c>
      <c r="AI57" s="19">
        <f t="shared" si="5"/>
        <v>828140.01</v>
      </c>
      <c r="AJ57" s="32">
        <f t="shared" si="6"/>
        <v>19316.429999999935</v>
      </c>
    </row>
    <row r="58" spans="1:36" x14ac:dyDescent="0.2">
      <c r="A58" s="1" t="s">
        <v>474</v>
      </c>
      <c r="B58" s="1" t="s">
        <v>476</v>
      </c>
      <c r="C58" s="92">
        <v>5331</v>
      </c>
      <c r="D58" s="93" t="s">
        <v>1137</v>
      </c>
      <c r="E58" s="285" t="s">
        <v>2029</v>
      </c>
      <c r="F58" s="269">
        <v>663952.53</v>
      </c>
      <c r="H58" s="269">
        <v>36457.379999999997</v>
      </c>
      <c r="I58" s="285">
        <v>1389428.05</v>
      </c>
      <c r="J58" s="285">
        <v>369908.1</v>
      </c>
      <c r="K58" s="273">
        <v>1408.23</v>
      </c>
      <c r="L58" s="273">
        <v>17400</v>
      </c>
      <c r="M58" s="273">
        <v>163900</v>
      </c>
      <c r="N58" s="273">
        <v>45.14</v>
      </c>
      <c r="P58" s="285">
        <v>1636221.74</v>
      </c>
      <c r="Q58" s="285">
        <v>89922.7</v>
      </c>
      <c r="R58" s="285">
        <v>305399.93</v>
      </c>
      <c r="T58" s="270">
        <v>798548.77</v>
      </c>
      <c r="W58" s="270">
        <v>382450</v>
      </c>
      <c r="Y58" s="271">
        <v>703535</v>
      </c>
      <c r="AB58" s="271">
        <v>194890.49</v>
      </c>
      <c r="AC58" s="271">
        <v>18264.96</v>
      </c>
      <c r="AE58" s="103">
        <f t="shared" si="1"/>
        <v>700409.91</v>
      </c>
      <c r="AF58" s="37">
        <f t="shared" si="2"/>
        <v>182753.37000000002</v>
      </c>
      <c r="AG58" s="26">
        <f t="shared" si="3"/>
        <v>517656.54000000004</v>
      </c>
      <c r="AH58" s="17">
        <f t="shared" si="4"/>
        <v>1180998.77</v>
      </c>
      <c r="AI58" s="19">
        <f t="shared" si="5"/>
        <v>916690.45</v>
      </c>
      <c r="AJ58" s="32">
        <f t="shared" si="6"/>
        <v>264308.32000000007</v>
      </c>
    </row>
    <row r="59" spans="1:36" x14ac:dyDescent="0.2">
      <c r="A59" s="1" t="s">
        <v>474</v>
      </c>
      <c r="B59" s="1" t="s">
        <v>476</v>
      </c>
      <c r="C59" s="92">
        <v>5099</v>
      </c>
      <c r="D59" s="93" t="s">
        <v>1138</v>
      </c>
      <c r="E59" s="285" t="s">
        <v>2030</v>
      </c>
      <c r="F59" s="269">
        <v>557529.27</v>
      </c>
      <c r="G59" s="269">
        <v>6840</v>
      </c>
      <c r="H59" s="269">
        <v>91881.25</v>
      </c>
      <c r="I59" s="285">
        <v>184769.88</v>
      </c>
      <c r="J59" s="285">
        <v>321562.78000000003</v>
      </c>
      <c r="N59" s="273">
        <v>51.86</v>
      </c>
      <c r="P59" s="285">
        <v>-517528.59</v>
      </c>
      <c r="Q59" s="285">
        <v>88840.14</v>
      </c>
      <c r="R59" s="285">
        <v>1630025.76</v>
      </c>
      <c r="T59" s="270">
        <v>338827.1</v>
      </c>
      <c r="V59" s="270">
        <v>1</v>
      </c>
      <c r="W59" s="270">
        <v>320020</v>
      </c>
      <c r="X59" s="270">
        <v>34400</v>
      </c>
      <c r="Y59" s="271">
        <v>522027</v>
      </c>
      <c r="AB59" s="271">
        <v>128646.53</v>
      </c>
      <c r="AC59" s="271">
        <v>63904.56</v>
      </c>
      <c r="AE59" s="103">
        <f t="shared" si="1"/>
        <v>656250.52</v>
      </c>
      <c r="AF59" s="37">
        <f t="shared" si="2"/>
        <v>51.86</v>
      </c>
      <c r="AG59" s="26">
        <f t="shared" si="3"/>
        <v>656198.66</v>
      </c>
      <c r="AH59" s="17">
        <f t="shared" si="4"/>
        <v>693248.1</v>
      </c>
      <c r="AI59" s="19">
        <f t="shared" si="5"/>
        <v>714578.09000000008</v>
      </c>
      <c r="AJ59" s="32">
        <f t="shared" si="6"/>
        <v>-21329.990000000107</v>
      </c>
    </row>
    <row r="60" spans="1:36" x14ac:dyDescent="0.2">
      <c r="A60" s="1" t="s">
        <v>474</v>
      </c>
      <c r="B60" s="1" t="s">
        <v>476</v>
      </c>
      <c r="C60" s="92">
        <v>3004</v>
      </c>
      <c r="D60" s="93" t="s">
        <v>1139</v>
      </c>
      <c r="E60" s="285" t="s">
        <v>2031</v>
      </c>
      <c r="F60" s="269">
        <v>154985.32999999999</v>
      </c>
      <c r="G60" s="269">
        <v>51288.26</v>
      </c>
      <c r="H60" s="269">
        <v>48346.98</v>
      </c>
      <c r="I60" s="285">
        <v>582358.65</v>
      </c>
      <c r="J60" s="285">
        <v>482408.18</v>
      </c>
      <c r="N60" s="273">
        <v>0</v>
      </c>
      <c r="P60" s="285">
        <v>-1188221.6599999999</v>
      </c>
      <c r="Q60" s="285">
        <v>46459.29</v>
      </c>
      <c r="R60" s="285">
        <v>2454167.9500000002</v>
      </c>
      <c r="T60" s="270">
        <v>331979.06</v>
      </c>
      <c r="W60" s="270">
        <v>313750</v>
      </c>
      <c r="X60" s="270">
        <v>30600</v>
      </c>
      <c r="Y60" s="271">
        <v>517281</v>
      </c>
      <c r="AB60" s="271">
        <v>107645.11</v>
      </c>
      <c r="AC60" s="271">
        <v>32987.129999999997</v>
      </c>
      <c r="AE60" s="103">
        <f t="shared" si="1"/>
        <v>254620.57</v>
      </c>
      <c r="AF60" s="37">
        <f t="shared" si="2"/>
        <v>0</v>
      </c>
      <c r="AG60" s="26">
        <f t="shared" si="3"/>
        <v>254620.57</v>
      </c>
      <c r="AH60" s="17">
        <f t="shared" si="4"/>
        <v>676329.06</v>
      </c>
      <c r="AI60" s="19">
        <f t="shared" si="5"/>
        <v>657913.24</v>
      </c>
      <c r="AJ60" s="32">
        <f t="shared" si="6"/>
        <v>18415.820000000065</v>
      </c>
    </row>
    <row r="61" spans="1:36" x14ac:dyDescent="0.2">
      <c r="A61" s="1" t="s">
        <v>474</v>
      </c>
      <c r="B61" s="1" t="s">
        <v>476</v>
      </c>
      <c r="C61" s="92">
        <v>2532</v>
      </c>
      <c r="D61" s="93" t="s">
        <v>1140</v>
      </c>
      <c r="E61" s="285" t="s">
        <v>2032</v>
      </c>
      <c r="F61" s="269">
        <v>93510.74</v>
      </c>
      <c r="G61" s="269">
        <v>34281.82</v>
      </c>
      <c r="H61" s="269">
        <v>62141.51</v>
      </c>
      <c r="I61" s="285">
        <v>775280.3</v>
      </c>
      <c r="J61" s="285">
        <v>259644.3</v>
      </c>
      <c r="K61" s="273">
        <v>7500</v>
      </c>
      <c r="N61" s="273">
        <v>1199.8399999999999</v>
      </c>
      <c r="P61" s="285">
        <v>-214357.81</v>
      </c>
      <c r="Q61" s="285">
        <v>3448</v>
      </c>
      <c r="R61" s="285">
        <v>1419953.5</v>
      </c>
      <c r="T61" s="270">
        <v>293166.09000000003</v>
      </c>
      <c r="W61" s="270">
        <v>262070</v>
      </c>
      <c r="X61" s="270">
        <v>28400</v>
      </c>
      <c r="Y61" s="271">
        <v>432957</v>
      </c>
      <c r="AA61" s="271">
        <v>4104</v>
      </c>
      <c r="AB61" s="271">
        <v>114609.60000000001</v>
      </c>
      <c r="AC61" s="271">
        <v>11236.35</v>
      </c>
      <c r="AE61" s="103">
        <f t="shared" si="1"/>
        <v>189934.07</v>
      </c>
      <c r="AF61" s="37">
        <f t="shared" si="2"/>
        <v>8699.84</v>
      </c>
      <c r="AG61" s="26">
        <f t="shared" si="3"/>
        <v>181234.23</v>
      </c>
      <c r="AH61" s="17">
        <f t="shared" si="4"/>
        <v>583636.09000000008</v>
      </c>
      <c r="AI61" s="19">
        <f t="shared" si="5"/>
        <v>562906.94999999995</v>
      </c>
      <c r="AJ61" s="32">
        <f t="shared" si="6"/>
        <v>20729.14000000013</v>
      </c>
    </row>
    <row r="62" spans="1:36" x14ac:dyDescent="0.2">
      <c r="A62" s="1" t="s">
        <v>474</v>
      </c>
      <c r="B62" s="1" t="s">
        <v>476</v>
      </c>
      <c r="C62" s="92">
        <v>1966</v>
      </c>
      <c r="D62" s="93" t="s">
        <v>1141</v>
      </c>
      <c r="E62" s="285" t="s">
        <v>2033</v>
      </c>
      <c r="F62" s="269">
        <v>189852.45</v>
      </c>
      <c r="H62" s="269">
        <v>50551.34</v>
      </c>
      <c r="I62" s="285">
        <v>441365.7</v>
      </c>
      <c r="J62" s="285">
        <v>176086.51</v>
      </c>
      <c r="P62" s="285">
        <v>-1233222.4099999999</v>
      </c>
      <c r="Q62" s="285">
        <v>71461.119999999995</v>
      </c>
      <c r="R62" s="285">
        <v>1982389.67</v>
      </c>
      <c r="T62" s="270">
        <v>248140.01</v>
      </c>
      <c r="W62" s="270">
        <v>332150</v>
      </c>
      <c r="X62" s="270">
        <v>29200</v>
      </c>
      <c r="Y62" s="271">
        <v>465573</v>
      </c>
      <c r="AB62" s="271">
        <v>73290.36</v>
      </c>
      <c r="AC62" s="271">
        <v>22425.03</v>
      </c>
      <c r="AE62" s="103">
        <f t="shared" si="1"/>
        <v>240403.79</v>
      </c>
      <c r="AF62" s="37">
        <f t="shared" si="2"/>
        <v>0</v>
      </c>
      <c r="AG62" s="26">
        <f t="shared" si="3"/>
        <v>240403.79</v>
      </c>
      <c r="AH62" s="17">
        <f t="shared" si="4"/>
        <v>609490.01</v>
      </c>
      <c r="AI62" s="19">
        <f t="shared" si="5"/>
        <v>561288.39</v>
      </c>
      <c r="AJ62" s="32">
        <f t="shared" si="6"/>
        <v>48201.619999999995</v>
      </c>
    </row>
    <row r="63" spans="1:36" x14ac:dyDescent="0.2">
      <c r="A63" s="1" t="s">
        <v>474</v>
      </c>
      <c r="B63" s="1" t="s">
        <v>476</v>
      </c>
      <c r="C63" s="92">
        <v>1289</v>
      </c>
      <c r="D63" s="93" t="s">
        <v>1142</v>
      </c>
      <c r="E63" s="285" t="s">
        <v>2034</v>
      </c>
      <c r="F63" s="269">
        <v>646397.61</v>
      </c>
      <c r="G63" s="269">
        <v>19511</v>
      </c>
      <c r="H63" s="269">
        <v>93879.97</v>
      </c>
      <c r="I63" s="285">
        <v>541567.56000000006</v>
      </c>
      <c r="J63" s="285">
        <v>122340.35</v>
      </c>
      <c r="P63" s="285">
        <v>-100608.5</v>
      </c>
      <c r="Q63" s="285">
        <v>55254.65</v>
      </c>
      <c r="R63" s="285">
        <v>1478254.91</v>
      </c>
      <c r="T63" s="270">
        <v>260511.77</v>
      </c>
      <c r="W63" s="270">
        <v>345300</v>
      </c>
      <c r="X63" s="270">
        <v>20400</v>
      </c>
      <c r="Y63" s="271">
        <v>475908</v>
      </c>
      <c r="AB63" s="271">
        <v>117679.31</v>
      </c>
      <c r="AC63" s="271">
        <v>30525.03</v>
      </c>
      <c r="AE63" s="103">
        <f t="shared" si="1"/>
        <v>759788.58</v>
      </c>
      <c r="AF63" s="37">
        <f t="shared" si="2"/>
        <v>0</v>
      </c>
      <c r="AG63" s="26">
        <f t="shared" si="3"/>
        <v>759788.58</v>
      </c>
      <c r="AH63" s="17">
        <f t="shared" si="4"/>
        <v>626211.77</v>
      </c>
      <c r="AI63" s="19">
        <f t="shared" si="5"/>
        <v>624112.34000000008</v>
      </c>
      <c r="AJ63" s="32">
        <f t="shared" si="6"/>
        <v>2099.4299999999348</v>
      </c>
    </row>
    <row r="64" spans="1:36" x14ac:dyDescent="0.2">
      <c r="A64" s="1" t="s">
        <v>474</v>
      </c>
      <c r="B64" s="1" t="s">
        <v>476</v>
      </c>
      <c r="C64" s="92">
        <v>2633</v>
      </c>
      <c r="D64" s="93" t="s">
        <v>1143</v>
      </c>
      <c r="E64" s="285" t="s">
        <v>2035</v>
      </c>
      <c r="F64" s="269">
        <v>249036.35</v>
      </c>
      <c r="H64" s="269">
        <v>59966.36</v>
      </c>
      <c r="I64" s="285">
        <v>200838</v>
      </c>
      <c r="J64" s="285">
        <v>276037.08</v>
      </c>
      <c r="P64" s="285">
        <v>320546.14</v>
      </c>
      <c r="R64" s="285">
        <v>424358.77</v>
      </c>
      <c r="T64" s="270">
        <v>303598.31</v>
      </c>
      <c r="W64" s="270">
        <v>288710</v>
      </c>
      <c r="X64" s="270">
        <v>37200</v>
      </c>
      <c r="Y64" s="271">
        <v>480882.5</v>
      </c>
      <c r="AB64" s="271">
        <v>95161.27</v>
      </c>
      <c r="AC64" s="271">
        <v>7536.66</v>
      </c>
      <c r="AE64" s="103">
        <f t="shared" si="1"/>
        <v>309002.71000000002</v>
      </c>
      <c r="AF64" s="37">
        <f t="shared" si="2"/>
        <v>0</v>
      </c>
      <c r="AG64" s="26">
        <f t="shared" si="3"/>
        <v>309002.71000000002</v>
      </c>
      <c r="AH64" s="17">
        <f t="shared" si="4"/>
        <v>629508.31000000006</v>
      </c>
      <c r="AI64" s="19">
        <f t="shared" si="5"/>
        <v>583580.43000000005</v>
      </c>
      <c r="AJ64" s="32">
        <f t="shared" si="6"/>
        <v>45927.880000000005</v>
      </c>
    </row>
    <row r="65" spans="1:36" x14ac:dyDescent="0.2">
      <c r="A65" s="1" t="s">
        <v>474</v>
      </c>
      <c r="B65" s="1" t="s">
        <v>476</v>
      </c>
      <c r="C65" s="92">
        <v>3093</v>
      </c>
      <c r="D65" s="93" t="s">
        <v>1144</v>
      </c>
      <c r="E65" s="285" t="s">
        <v>2036</v>
      </c>
      <c r="F65" s="269">
        <v>214448.31</v>
      </c>
      <c r="H65" s="269">
        <v>35774.15</v>
      </c>
      <c r="I65" s="285">
        <v>1239248.7</v>
      </c>
      <c r="J65" s="285">
        <v>71155.039999999994</v>
      </c>
      <c r="N65" s="273">
        <v>0</v>
      </c>
      <c r="Q65" s="285">
        <v>1078639.76</v>
      </c>
      <c r="R65" s="285">
        <v>457634.96</v>
      </c>
      <c r="T65" s="270">
        <v>246283.62</v>
      </c>
      <c r="W65" s="270">
        <v>328500</v>
      </c>
      <c r="X65" s="270">
        <v>22800</v>
      </c>
      <c r="Y65" s="271">
        <v>449424</v>
      </c>
      <c r="AB65" s="271">
        <v>102828.12</v>
      </c>
      <c r="AC65" s="271">
        <v>7258.02</v>
      </c>
      <c r="AE65" s="103">
        <f t="shared" si="1"/>
        <v>250222.46</v>
      </c>
      <c r="AF65" s="37">
        <f t="shared" si="2"/>
        <v>0</v>
      </c>
      <c r="AG65" s="26">
        <f t="shared" si="3"/>
        <v>250222.46</v>
      </c>
      <c r="AH65" s="17">
        <f t="shared" si="4"/>
        <v>597583.62</v>
      </c>
      <c r="AI65" s="19">
        <f t="shared" si="5"/>
        <v>559510.14</v>
      </c>
      <c r="AJ65" s="32">
        <f t="shared" si="6"/>
        <v>38073.479999999981</v>
      </c>
    </row>
    <row r="66" spans="1:36" x14ac:dyDescent="0.2">
      <c r="A66" s="1" t="s">
        <v>474</v>
      </c>
      <c r="B66" s="1" t="s">
        <v>476</v>
      </c>
      <c r="C66" s="92">
        <v>5106</v>
      </c>
      <c r="D66" s="93" t="s">
        <v>1145</v>
      </c>
      <c r="E66" s="285" t="s">
        <v>2037</v>
      </c>
      <c r="F66" s="269">
        <v>371904.52</v>
      </c>
      <c r="G66" s="269">
        <v>22742</v>
      </c>
      <c r="H66" s="269">
        <v>55704.41</v>
      </c>
      <c r="I66" s="285">
        <v>27484.78</v>
      </c>
      <c r="J66" s="285">
        <v>277682.55</v>
      </c>
      <c r="N66" s="273">
        <v>371.4</v>
      </c>
      <c r="P66" s="285">
        <v>-444996.86</v>
      </c>
      <c r="Q66" s="285">
        <v>183</v>
      </c>
      <c r="R66" s="285">
        <v>1208029.25</v>
      </c>
      <c r="T66" s="270">
        <v>349964.64</v>
      </c>
      <c r="W66" s="270">
        <v>465140</v>
      </c>
      <c r="X66" s="270">
        <v>31400</v>
      </c>
      <c r="Y66" s="271">
        <v>690622</v>
      </c>
      <c r="AB66" s="271">
        <v>123016.5</v>
      </c>
      <c r="AC66" s="271">
        <v>20798.669999999998</v>
      </c>
      <c r="AE66" s="103">
        <f t="shared" si="1"/>
        <v>450350.93000000005</v>
      </c>
      <c r="AF66" s="37">
        <f t="shared" si="2"/>
        <v>371.4</v>
      </c>
      <c r="AG66" s="26">
        <f t="shared" si="3"/>
        <v>449979.53</v>
      </c>
      <c r="AH66" s="17">
        <f t="shared" si="4"/>
        <v>846504.64</v>
      </c>
      <c r="AI66" s="19">
        <f t="shared" si="5"/>
        <v>834437.17</v>
      </c>
      <c r="AJ66" s="32">
        <f t="shared" si="6"/>
        <v>12067.469999999972</v>
      </c>
    </row>
    <row r="67" spans="1:36" x14ac:dyDescent="0.2">
      <c r="A67" s="1" t="s">
        <v>474</v>
      </c>
      <c r="B67" s="1" t="s">
        <v>476</v>
      </c>
      <c r="C67" s="92">
        <v>4454</v>
      </c>
      <c r="D67" s="93" t="s">
        <v>1146</v>
      </c>
      <c r="E67" s="285" t="s">
        <v>2038</v>
      </c>
      <c r="F67" s="269">
        <v>547249.56999999995</v>
      </c>
      <c r="G67" s="269">
        <v>26873.53</v>
      </c>
      <c r="H67" s="269">
        <v>68083.490000000005</v>
      </c>
      <c r="I67" s="285">
        <v>494859.24</v>
      </c>
      <c r="J67" s="285">
        <v>291099.96000000002</v>
      </c>
      <c r="K67" s="273">
        <v>7200</v>
      </c>
      <c r="M67" s="273">
        <v>70000</v>
      </c>
      <c r="N67" s="273">
        <v>323</v>
      </c>
      <c r="P67" s="285">
        <v>-825356.04</v>
      </c>
      <c r="Q67" s="285">
        <v>-137246.43</v>
      </c>
      <c r="R67" s="285">
        <v>2340789.7799999998</v>
      </c>
      <c r="T67" s="270">
        <v>324506.59000000003</v>
      </c>
      <c r="V67" s="270">
        <v>21.3</v>
      </c>
      <c r="W67" s="270">
        <v>1091662</v>
      </c>
      <c r="X67" s="270">
        <v>31200</v>
      </c>
      <c r="Y67" s="271">
        <v>1296712</v>
      </c>
      <c r="AB67" s="271">
        <v>133294.59</v>
      </c>
      <c r="AC67" s="271">
        <v>36458.82</v>
      </c>
      <c r="AE67" s="103">
        <f t="shared" si="1"/>
        <v>642206.59</v>
      </c>
      <c r="AF67" s="37">
        <f t="shared" si="2"/>
        <v>77523</v>
      </c>
      <c r="AG67" s="26">
        <f t="shared" si="3"/>
        <v>564683.59</v>
      </c>
      <c r="AH67" s="17">
        <f t="shared" si="4"/>
        <v>1447389.8900000001</v>
      </c>
      <c r="AI67" s="19">
        <f t="shared" si="5"/>
        <v>1466465.4100000001</v>
      </c>
      <c r="AJ67" s="32">
        <f t="shared" si="6"/>
        <v>-19075.520000000019</v>
      </c>
    </row>
    <row r="68" spans="1:36" x14ac:dyDescent="0.2">
      <c r="A68" s="1" t="s">
        <v>474</v>
      </c>
      <c r="B68" s="1" t="s">
        <v>476</v>
      </c>
      <c r="C68" s="92">
        <v>3718</v>
      </c>
      <c r="D68" s="93" t="s">
        <v>1147</v>
      </c>
      <c r="E68" s="285" t="s">
        <v>2039</v>
      </c>
      <c r="F68" s="269">
        <v>40787.360000000001</v>
      </c>
      <c r="H68" s="269">
        <v>51834.25</v>
      </c>
      <c r="I68" s="285">
        <v>75179</v>
      </c>
      <c r="J68" s="285">
        <v>356775.96</v>
      </c>
      <c r="P68" s="285">
        <v>69402.100000000006</v>
      </c>
      <c r="R68" s="285">
        <v>489048.9</v>
      </c>
      <c r="T68" s="270">
        <v>333310.63</v>
      </c>
      <c r="W68" s="270">
        <v>1187724</v>
      </c>
      <c r="X68" s="270">
        <v>34400</v>
      </c>
      <c r="Y68" s="271">
        <v>1403762</v>
      </c>
      <c r="AB68" s="271">
        <v>166561.48000000001</v>
      </c>
      <c r="AC68" s="271">
        <v>17050.29</v>
      </c>
      <c r="AD68" s="271">
        <v>5000</v>
      </c>
      <c r="AE68" s="103">
        <f t="shared" si="1"/>
        <v>92621.61</v>
      </c>
      <c r="AF68" s="37">
        <f t="shared" si="2"/>
        <v>0</v>
      </c>
      <c r="AG68" s="26">
        <f t="shared" si="3"/>
        <v>92621.61</v>
      </c>
      <c r="AH68" s="17">
        <f t="shared" si="4"/>
        <v>1555434.63</v>
      </c>
      <c r="AI68" s="19">
        <f t="shared" si="5"/>
        <v>1592373.77</v>
      </c>
      <c r="AJ68" s="32">
        <f t="shared" si="6"/>
        <v>-36939.14000000013</v>
      </c>
    </row>
    <row r="69" spans="1:36" x14ac:dyDescent="0.2">
      <c r="A69" s="1" t="s">
        <v>474</v>
      </c>
      <c r="B69" s="1" t="s">
        <v>476</v>
      </c>
      <c r="C69" s="92">
        <v>3267</v>
      </c>
      <c r="D69" s="93" t="s">
        <v>1148</v>
      </c>
      <c r="E69" s="285" t="s">
        <v>2152</v>
      </c>
      <c r="F69" s="269">
        <v>216744.13</v>
      </c>
      <c r="H69" s="269">
        <v>73792.33</v>
      </c>
      <c r="I69" s="285">
        <v>1612978.62</v>
      </c>
      <c r="J69" s="285">
        <v>477386.9</v>
      </c>
      <c r="N69" s="273">
        <v>0</v>
      </c>
      <c r="Q69" s="285">
        <v>-47680.45</v>
      </c>
      <c r="R69" s="285">
        <v>2396007.25</v>
      </c>
      <c r="T69" s="270">
        <v>354556.38</v>
      </c>
      <c r="V69" s="270">
        <v>43.8</v>
      </c>
      <c r="W69" s="270">
        <v>806150</v>
      </c>
      <c r="X69" s="270">
        <v>34800</v>
      </c>
      <c r="Y69" s="271">
        <v>980279</v>
      </c>
      <c r="AB69" s="271">
        <v>128783.42</v>
      </c>
      <c r="AC69" s="271">
        <v>38894.58</v>
      </c>
      <c r="AE69" s="103">
        <f t="shared" ref="AE69:AE132" si="7">SUM(F69:H69)</f>
        <v>290536.46000000002</v>
      </c>
      <c r="AF69" s="37">
        <f t="shared" ref="AF69:AF132" si="8">SUM(K69:N69)</f>
        <v>0</v>
      </c>
      <c r="AG69" s="26">
        <f t="shared" ref="AG69:AG132" si="9">AE69-AF69</f>
        <v>290536.46000000002</v>
      </c>
      <c r="AH69" s="17">
        <f t="shared" ref="AH69:AH132" si="10">SUM(S69:X69)</f>
        <v>1195550.18</v>
      </c>
      <c r="AI69" s="19">
        <f t="shared" ref="AI69:AI132" si="11">SUM(Y69:AD69)</f>
        <v>1147957</v>
      </c>
      <c r="AJ69" s="32">
        <f t="shared" ref="AJ69:AJ132" si="12">AH69-AI69</f>
        <v>47593.179999999935</v>
      </c>
    </row>
    <row r="70" spans="1:36" s="58" customFormat="1" x14ac:dyDescent="0.2">
      <c r="A70" s="58" t="s">
        <v>474</v>
      </c>
      <c r="B70" s="58" t="s">
        <v>476</v>
      </c>
      <c r="C70" s="95">
        <v>2885</v>
      </c>
      <c r="D70" s="96" t="s">
        <v>1149</v>
      </c>
      <c r="E70" s="285" t="s">
        <v>2163</v>
      </c>
      <c r="F70" s="269">
        <v>334728.02</v>
      </c>
      <c r="G70" s="269"/>
      <c r="H70" s="269">
        <v>83989.66</v>
      </c>
      <c r="I70" s="285">
        <v>5166666.6399999997</v>
      </c>
      <c r="J70" s="285">
        <v>331500.43</v>
      </c>
      <c r="K70" s="273"/>
      <c r="L70" s="273"/>
      <c r="M70" s="273"/>
      <c r="N70" s="273">
        <v>0</v>
      </c>
      <c r="O70" s="285"/>
      <c r="P70" s="285">
        <v>-375795.99</v>
      </c>
      <c r="Q70" s="285"/>
      <c r="R70" s="285">
        <v>6403982.4100000001</v>
      </c>
      <c r="S70" s="270"/>
      <c r="T70" s="270">
        <v>271193.58</v>
      </c>
      <c r="U70" s="270"/>
      <c r="V70" s="270"/>
      <c r="W70" s="270">
        <v>114590</v>
      </c>
      <c r="X70" s="270">
        <v>35200</v>
      </c>
      <c r="Y70" s="271">
        <v>274011</v>
      </c>
      <c r="Z70" s="271"/>
      <c r="AA70" s="271"/>
      <c r="AB70" s="271">
        <v>157808.6</v>
      </c>
      <c r="AC70" s="271">
        <v>87907.65</v>
      </c>
      <c r="AD70" s="271"/>
      <c r="AE70" s="103">
        <f t="shared" si="7"/>
        <v>418717.68000000005</v>
      </c>
      <c r="AF70" s="37">
        <f t="shared" si="8"/>
        <v>0</v>
      </c>
      <c r="AG70" s="26">
        <f t="shared" si="9"/>
        <v>418717.68000000005</v>
      </c>
      <c r="AH70" s="17">
        <f t="shared" si="10"/>
        <v>420983.58</v>
      </c>
      <c r="AI70" s="19">
        <f t="shared" si="11"/>
        <v>519727.25</v>
      </c>
      <c r="AJ70" s="32">
        <f t="shared" si="12"/>
        <v>-98743.669999999984</v>
      </c>
    </row>
    <row r="71" spans="1:36" s="51" customFormat="1" x14ac:dyDescent="0.2">
      <c r="A71" s="51" t="s">
        <v>479</v>
      </c>
      <c r="B71" s="51" t="s">
        <v>480</v>
      </c>
      <c r="C71" s="92">
        <v>6036</v>
      </c>
      <c r="D71" s="93" t="s">
        <v>1150</v>
      </c>
      <c r="E71" s="285" t="s">
        <v>2040</v>
      </c>
      <c r="F71" s="269">
        <v>499235.3</v>
      </c>
      <c r="G71" s="269">
        <v>0</v>
      </c>
      <c r="H71" s="269">
        <v>80536.39</v>
      </c>
      <c r="I71" s="285">
        <v>821269.15</v>
      </c>
      <c r="J71" s="285">
        <v>-319.76</v>
      </c>
      <c r="K71" s="273"/>
      <c r="L71" s="273"/>
      <c r="M71" s="273"/>
      <c r="N71" s="273"/>
      <c r="O71" s="285"/>
      <c r="P71" s="285"/>
      <c r="Q71" s="285">
        <v>-926940.79</v>
      </c>
      <c r="R71" s="285">
        <v>2227185.62</v>
      </c>
      <c r="S71" s="270"/>
      <c r="T71" s="270">
        <v>620186.36</v>
      </c>
      <c r="U71" s="270"/>
      <c r="V71" s="270"/>
      <c r="W71" s="270">
        <v>549420</v>
      </c>
      <c r="X71" s="270"/>
      <c r="Y71" s="271">
        <v>881662.5</v>
      </c>
      <c r="Z71" s="271"/>
      <c r="AA71" s="271"/>
      <c r="AB71" s="271">
        <v>146946.76</v>
      </c>
      <c r="AC71" s="271">
        <v>30329.85</v>
      </c>
      <c r="AD71" s="271"/>
      <c r="AE71" s="103">
        <f t="shared" si="7"/>
        <v>579771.68999999994</v>
      </c>
      <c r="AF71" s="37">
        <f t="shared" si="8"/>
        <v>0</v>
      </c>
      <c r="AG71" s="26">
        <f t="shared" si="9"/>
        <v>579771.68999999994</v>
      </c>
      <c r="AH71" s="17">
        <f t="shared" si="10"/>
        <v>1169606.3599999999</v>
      </c>
      <c r="AI71" s="19">
        <f t="shared" si="11"/>
        <v>1058939.1100000001</v>
      </c>
      <c r="AJ71" s="32">
        <f t="shared" si="12"/>
        <v>110667.24999999977</v>
      </c>
    </row>
    <row r="72" spans="1:36" s="51" customFormat="1" x14ac:dyDescent="0.2">
      <c r="A72" s="51" t="s">
        <v>479</v>
      </c>
      <c r="B72" s="51" t="s">
        <v>480</v>
      </c>
      <c r="C72" s="92">
        <v>4053</v>
      </c>
      <c r="D72" s="93" t="s">
        <v>1151</v>
      </c>
      <c r="E72" s="285" t="s">
        <v>2041</v>
      </c>
      <c r="F72" s="269">
        <v>485263.28</v>
      </c>
      <c r="G72" s="269">
        <v>0</v>
      </c>
      <c r="H72" s="269">
        <v>326832.18</v>
      </c>
      <c r="I72" s="285">
        <v>335571.57</v>
      </c>
      <c r="J72" s="285">
        <v>31770.38</v>
      </c>
      <c r="K72" s="273"/>
      <c r="L72" s="273"/>
      <c r="M72" s="273"/>
      <c r="N72" s="273">
        <v>3034.5</v>
      </c>
      <c r="O72" s="285"/>
      <c r="P72" s="285"/>
      <c r="Q72" s="285">
        <v>-2980151.41</v>
      </c>
      <c r="R72" s="285">
        <v>4014093.13</v>
      </c>
      <c r="S72" s="270">
        <v>249.93</v>
      </c>
      <c r="T72" s="270">
        <v>604656.65</v>
      </c>
      <c r="U72" s="270"/>
      <c r="V72" s="270"/>
      <c r="W72" s="270">
        <v>517710</v>
      </c>
      <c r="X72" s="270"/>
      <c r="Y72" s="271">
        <v>832203</v>
      </c>
      <c r="Z72" s="271"/>
      <c r="AA72" s="271"/>
      <c r="AB72" s="271">
        <v>116351.87</v>
      </c>
      <c r="AC72" s="271">
        <v>22880.52</v>
      </c>
      <c r="AD72" s="271"/>
      <c r="AE72" s="103">
        <f t="shared" si="7"/>
        <v>812095.46</v>
      </c>
      <c r="AF72" s="37">
        <f t="shared" si="8"/>
        <v>3034.5</v>
      </c>
      <c r="AG72" s="26">
        <f t="shared" si="9"/>
        <v>809060.96</v>
      </c>
      <c r="AH72" s="17">
        <f t="shared" si="10"/>
        <v>1122616.58</v>
      </c>
      <c r="AI72" s="19">
        <f t="shared" si="11"/>
        <v>971435.39</v>
      </c>
      <c r="AJ72" s="32">
        <f t="shared" si="12"/>
        <v>151181.19000000006</v>
      </c>
    </row>
    <row r="73" spans="1:36" s="51" customFormat="1" x14ac:dyDescent="0.2">
      <c r="A73" s="51" t="s">
        <v>479</v>
      </c>
      <c r="B73" s="51" t="s">
        <v>480</v>
      </c>
      <c r="C73" s="92">
        <v>4847</v>
      </c>
      <c r="D73" s="93" t="s">
        <v>1152</v>
      </c>
      <c r="E73" s="285" t="s">
        <v>2042</v>
      </c>
      <c r="F73" s="269">
        <v>643014.94999999995</v>
      </c>
      <c r="G73" s="269">
        <v>0</v>
      </c>
      <c r="H73" s="269">
        <v>203613.92</v>
      </c>
      <c r="I73" s="285">
        <v>40109.42</v>
      </c>
      <c r="J73" s="285">
        <v>123364.22</v>
      </c>
      <c r="K73" s="273"/>
      <c r="L73" s="273"/>
      <c r="M73" s="273"/>
      <c r="N73" s="273"/>
      <c r="O73" s="285"/>
      <c r="P73" s="285"/>
      <c r="Q73" s="285">
        <v>-1119311.55</v>
      </c>
      <c r="R73" s="285">
        <v>2082417.38</v>
      </c>
      <c r="S73" s="270"/>
      <c r="T73" s="270">
        <v>585172.68999999994</v>
      </c>
      <c r="U73" s="270"/>
      <c r="V73" s="270"/>
      <c r="W73" s="270">
        <v>541830</v>
      </c>
      <c r="X73" s="270"/>
      <c r="Y73" s="271">
        <v>833445</v>
      </c>
      <c r="Z73" s="271"/>
      <c r="AA73" s="271"/>
      <c r="AB73" s="271">
        <v>209657.95</v>
      </c>
      <c r="AC73" s="271">
        <v>28146.06</v>
      </c>
      <c r="AD73" s="271"/>
      <c r="AE73" s="103">
        <f t="shared" si="7"/>
        <v>846628.87</v>
      </c>
      <c r="AF73" s="37">
        <f t="shared" si="8"/>
        <v>0</v>
      </c>
      <c r="AG73" s="26">
        <f t="shared" si="9"/>
        <v>846628.87</v>
      </c>
      <c r="AH73" s="17">
        <f t="shared" si="10"/>
        <v>1127002.69</v>
      </c>
      <c r="AI73" s="19">
        <f t="shared" si="11"/>
        <v>1071249.01</v>
      </c>
      <c r="AJ73" s="32">
        <f t="shared" si="12"/>
        <v>55753.679999999935</v>
      </c>
    </row>
    <row r="74" spans="1:36" s="51" customFormat="1" x14ac:dyDescent="0.2">
      <c r="A74" s="51" t="s">
        <v>479</v>
      </c>
      <c r="B74" s="51" t="s">
        <v>480</v>
      </c>
      <c r="C74" s="92">
        <v>3826</v>
      </c>
      <c r="D74" s="93" t="s">
        <v>1153</v>
      </c>
      <c r="E74" s="285" t="s">
        <v>2043</v>
      </c>
      <c r="F74" s="269">
        <v>599076.21</v>
      </c>
      <c r="G74" s="269">
        <v>0</v>
      </c>
      <c r="H74" s="269">
        <v>74636.66</v>
      </c>
      <c r="I74" s="285">
        <v>4</v>
      </c>
      <c r="J74" s="285">
        <v>58596.23</v>
      </c>
      <c r="K74" s="273"/>
      <c r="L74" s="273"/>
      <c r="M74" s="273"/>
      <c r="N74" s="273"/>
      <c r="O74" s="285"/>
      <c r="P74" s="285"/>
      <c r="Q74" s="285">
        <v>-1392456.84</v>
      </c>
      <c r="R74" s="285">
        <v>2028298.74</v>
      </c>
      <c r="S74" s="270"/>
      <c r="T74" s="270">
        <v>437375.13</v>
      </c>
      <c r="U74" s="270"/>
      <c r="V74" s="270"/>
      <c r="W74" s="270">
        <v>361260</v>
      </c>
      <c r="X74" s="270"/>
      <c r="Y74" s="271">
        <v>599342</v>
      </c>
      <c r="Z74" s="271"/>
      <c r="AA74" s="271"/>
      <c r="AB74" s="271">
        <v>80050.34</v>
      </c>
      <c r="AC74" s="271">
        <v>7945.59</v>
      </c>
      <c r="AD74" s="271"/>
      <c r="AE74" s="103">
        <f t="shared" si="7"/>
        <v>673712.87</v>
      </c>
      <c r="AF74" s="37">
        <f t="shared" si="8"/>
        <v>0</v>
      </c>
      <c r="AG74" s="26">
        <f t="shared" si="9"/>
        <v>673712.87</v>
      </c>
      <c r="AH74" s="17">
        <f t="shared" si="10"/>
        <v>798635.13</v>
      </c>
      <c r="AI74" s="19">
        <f t="shared" si="11"/>
        <v>687337.92999999993</v>
      </c>
      <c r="AJ74" s="32">
        <f t="shared" si="12"/>
        <v>111297.20000000007</v>
      </c>
    </row>
    <row r="75" spans="1:36" s="51" customFormat="1" x14ac:dyDescent="0.2">
      <c r="A75" s="51" t="s">
        <v>479</v>
      </c>
      <c r="B75" s="51" t="s">
        <v>480</v>
      </c>
      <c r="C75" s="92">
        <v>4181</v>
      </c>
      <c r="D75" s="93" t="s">
        <v>1154</v>
      </c>
      <c r="E75" s="285" t="s">
        <v>2044</v>
      </c>
      <c r="F75" s="269">
        <v>335643.59</v>
      </c>
      <c r="G75" s="269"/>
      <c r="H75" s="269">
        <v>138580.60999999999</v>
      </c>
      <c r="I75" s="285">
        <v>-9090.0300000000007</v>
      </c>
      <c r="J75" s="285">
        <v>59634.559999999998</v>
      </c>
      <c r="K75" s="273"/>
      <c r="L75" s="273"/>
      <c r="M75" s="273"/>
      <c r="N75" s="273"/>
      <c r="O75" s="285"/>
      <c r="P75" s="285"/>
      <c r="Q75" s="285">
        <v>-2121375.52</v>
      </c>
      <c r="R75" s="285">
        <v>2569886.96</v>
      </c>
      <c r="S75" s="270"/>
      <c r="T75" s="270">
        <v>474996</v>
      </c>
      <c r="U75" s="270"/>
      <c r="V75" s="270"/>
      <c r="W75" s="270">
        <v>323740</v>
      </c>
      <c r="X75" s="270"/>
      <c r="Y75" s="271">
        <v>589375</v>
      </c>
      <c r="Z75" s="271"/>
      <c r="AA75" s="271"/>
      <c r="AB75" s="271">
        <v>103696.23</v>
      </c>
      <c r="AC75" s="271">
        <v>21385.48</v>
      </c>
      <c r="AD75" s="271"/>
      <c r="AE75" s="103">
        <f t="shared" si="7"/>
        <v>474224.2</v>
      </c>
      <c r="AF75" s="37">
        <f t="shared" si="8"/>
        <v>0</v>
      </c>
      <c r="AG75" s="26">
        <f t="shared" si="9"/>
        <v>474224.2</v>
      </c>
      <c r="AH75" s="17">
        <f t="shared" si="10"/>
        <v>798736</v>
      </c>
      <c r="AI75" s="19">
        <f t="shared" si="11"/>
        <v>714456.71</v>
      </c>
      <c r="AJ75" s="32">
        <f t="shared" si="12"/>
        <v>84279.290000000037</v>
      </c>
    </row>
    <row r="76" spans="1:36" s="51" customFormat="1" x14ac:dyDescent="0.2">
      <c r="A76" s="51" t="s">
        <v>479</v>
      </c>
      <c r="B76" s="51" t="s">
        <v>480</v>
      </c>
      <c r="C76" s="92">
        <v>2002</v>
      </c>
      <c r="D76" s="93" t="s">
        <v>1155</v>
      </c>
      <c r="E76" s="285" t="s">
        <v>2045</v>
      </c>
      <c r="F76" s="269">
        <v>457894.98</v>
      </c>
      <c r="G76" s="269"/>
      <c r="H76" s="269">
        <v>32859.4</v>
      </c>
      <c r="I76" s="285">
        <v>20859.82</v>
      </c>
      <c r="J76" s="285">
        <v>-5934.17</v>
      </c>
      <c r="K76" s="273"/>
      <c r="L76" s="273"/>
      <c r="M76" s="273"/>
      <c r="N76" s="273">
        <v>0</v>
      </c>
      <c r="O76" s="285"/>
      <c r="P76" s="285"/>
      <c r="Q76" s="285">
        <v>-907517.68</v>
      </c>
      <c r="R76" s="285">
        <v>1423307.83</v>
      </c>
      <c r="S76" s="270">
        <v>944.03</v>
      </c>
      <c r="T76" s="270">
        <v>359310.56</v>
      </c>
      <c r="U76" s="270"/>
      <c r="V76" s="270"/>
      <c r="W76" s="270">
        <v>491140</v>
      </c>
      <c r="X76" s="270"/>
      <c r="Y76" s="271">
        <v>750014</v>
      </c>
      <c r="Z76" s="271"/>
      <c r="AA76" s="271"/>
      <c r="AB76" s="271">
        <v>69499.89</v>
      </c>
      <c r="AC76" s="271">
        <v>29828.82</v>
      </c>
      <c r="AD76" s="271"/>
      <c r="AE76" s="103">
        <f t="shared" si="7"/>
        <v>490754.38</v>
      </c>
      <c r="AF76" s="37">
        <f t="shared" si="8"/>
        <v>0</v>
      </c>
      <c r="AG76" s="26">
        <f t="shared" si="9"/>
        <v>490754.38</v>
      </c>
      <c r="AH76" s="17">
        <f t="shared" si="10"/>
        <v>851394.59000000008</v>
      </c>
      <c r="AI76" s="19">
        <f t="shared" si="11"/>
        <v>849342.71</v>
      </c>
      <c r="AJ76" s="32">
        <f t="shared" si="12"/>
        <v>2051.8800000001211</v>
      </c>
    </row>
    <row r="77" spans="1:36" s="51" customFormat="1" x14ac:dyDescent="0.2">
      <c r="A77" s="51" t="s">
        <v>479</v>
      </c>
      <c r="B77" s="51" t="s">
        <v>480</v>
      </c>
      <c r="C77" s="92">
        <v>1933</v>
      </c>
      <c r="D77" s="93" t="s">
        <v>1156</v>
      </c>
      <c r="E77" s="285" t="s">
        <v>2153</v>
      </c>
      <c r="F77" s="269">
        <v>19068.2</v>
      </c>
      <c r="G77" s="269">
        <v>0</v>
      </c>
      <c r="H77" s="269">
        <v>256615.63</v>
      </c>
      <c r="I77" s="285">
        <v>39745.94</v>
      </c>
      <c r="J77" s="285">
        <v>17581.7</v>
      </c>
      <c r="K77" s="273"/>
      <c r="L77" s="273"/>
      <c r="M77" s="273"/>
      <c r="N77" s="273">
        <v>300</v>
      </c>
      <c r="O77" s="285"/>
      <c r="P77" s="285"/>
      <c r="Q77" s="285">
        <v>-1650823.97</v>
      </c>
      <c r="R77" s="285">
        <v>2051654.89</v>
      </c>
      <c r="S77" s="270"/>
      <c r="T77" s="270">
        <v>463576.51</v>
      </c>
      <c r="U77" s="270"/>
      <c r="V77" s="270"/>
      <c r="W77" s="270">
        <v>427200</v>
      </c>
      <c r="X77" s="270"/>
      <c r="Y77" s="271">
        <v>631735</v>
      </c>
      <c r="Z77" s="271">
        <v>3180</v>
      </c>
      <c r="AA77" s="271">
        <v>1580</v>
      </c>
      <c r="AB77" s="271">
        <v>273278.96000000002</v>
      </c>
      <c r="AC77" s="271">
        <v>42501</v>
      </c>
      <c r="AD77" s="271"/>
      <c r="AE77" s="103">
        <f t="shared" si="7"/>
        <v>275683.83</v>
      </c>
      <c r="AF77" s="37">
        <f t="shared" si="8"/>
        <v>300</v>
      </c>
      <c r="AG77" s="26">
        <f t="shared" si="9"/>
        <v>275383.83</v>
      </c>
      <c r="AH77" s="17">
        <f t="shared" si="10"/>
        <v>890776.51</v>
      </c>
      <c r="AI77" s="19">
        <f t="shared" si="11"/>
        <v>952274.96</v>
      </c>
      <c r="AJ77" s="32">
        <f t="shared" si="12"/>
        <v>-61498.449999999953</v>
      </c>
    </row>
    <row r="78" spans="1:36" x14ac:dyDescent="0.2">
      <c r="A78" s="1" t="s">
        <v>483</v>
      </c>
      <c r="B78" s="1" t="s">
        <v>484</v>
      </c>
      <c r="C78" s="92">
        <v>3743</v>
      </c>
      <c r="D78" s="93" t="s">
        <v>1157</v>
      </c>
      <c r="E78" s="285" t="s">
        <v>2046</v>
      </c>
      <c r="F78" s="269">
        <v>165029.41</v>
      </c>
      <c r="G78" s="269">
        <v>0</v>
      </c>
      <c r="H78" s="269">
        <v>97411.98</v>
      </c>
      <c r="I78" s="285">
        <v>663458.05000000005</v>
      </c>
      <c r="J78" s="285">
        <v>210697.71</v>
      </c>
      <c r="L78" s="273">
        <v>574.73</v>
      </c>
      <c r="R78" s="285">
        <v>1625943.2</v>
      </c>
      <c r="T78" s="270">
        <v>348049.48</v>
      </c>
      <c r="V78" s="270">
        <v>83.91</v>
      </c>
      <c r="W78" s="270">
        <v>254720</v>
      </c>
      <c r="Y78" s="271">
        <v>387100</v>
      </c>
      <c r="AB78" s="271">
        <v>277357.25</v>
      </c>
      <c r="AC78" s="271">
        <v>53476.25</v>
      </c>
      <c r="AE78" s="103">
        <f t="shared" si="7"/>
        <v>262441.39</v>
      </c>
      <c r="AF78" s="37">
        <f t="shared" si="8"/>
        <v>574.73</v>
      </c>
      <c r="AG78" s="26">
        <f t="shared" si="9"/>
        <v>261866.66</v>
      </c>
      <c r="AH78" s="17">
        <f t="shared" si="10"/>
        <v>602853.3899999999</v>
      </c>
      <c r="AI78" s="19">
        <f t="shared" si="11"/>
        <v>717933.5</v>
      </c>
      <c r="AJ78" s="32">
        <f t="shared" si="12"/>
        <v>-115080.1100000001</v>
      </c>
    </row>
    <row r="79" spans="1:36" x14ac:dyDescent="0.2">
      <c r="A79" s="1" t="s">
        <v>483</v>
      </c>
      <c r="B79" s="1" t="s">
        <v>484</v>
      </c>
      <c r="C79" s="92">
        <v>3747</v>
      </c>
      <c r="D79" s="93" t="s">
        <v>1158</v>
      </c>
      <c r="E79" s="285" t="s">
        <v>2047</v>
      </c>
      <c r="F79" s="269">
        <v>59178.87</v>
      </c>
      <c r="G79" s="269">
        <v>0</v>
      </c>
      <c r="H79" s="269">
        <v>68414.86</v>
      </c>
      <c r="I79" s="285">
        <v>317504.8</v>
      </c>
      <c r="J79" s="285">
        <v>101890.13</v>
      </c>
      <c r="L79" s="273">
        <v>12101.39</v>
      </c>
      <c r="R79" s="285">
        <v>1700209.39</v>
      </c>
      <c r="T79" s="270">
        <v>487590.72</v>
      </c>
      <c r="W79" s="270">
        <v>318250</v>
      </c>
      <c r="Y79" s="271">
        <v>599350</v>
      </c>
      <c r="AB79" s="271">
        <v>137574.54</v>
      </c>
      <c r="AC79" s="271">
        <v>36551.42</v>
      </c>
      <c r="AE79" s="103">
        <f t="shared" si="7"/>
        <v>127593.73000000001</v>
      </c>
      <c r="AF79" s="37">
        <f t="shared" si="8"/>
        <v>12101.39</v>
      </c>
      <c r="AG79" s="26">
        <f t="shared" si="9"/>
        <v>115492.34000000001</v>
      </c>
      <c r="AH79" s="17">
        <f t="shared" si="10"/>
        <v>805840.72</v>
      </c>
      <c r="AI79" s="19">
        <f t="shared" si="11"/>
        <v>773475.96000000008</v>
      </c>
      <c r="AJ79" s="32">
        <f t="shared" si="12"/>
        <v>32364.759999999893</v>
      </c>
    </row>
    <row r="80" spans="1:36" x14ac:dyDescent="0.2">
      <c r="A80" s="1" t="s">
        <v>483</v>
      </c>
      <c r="B80" s="1" t="s">
        <v>484</v>
      </c>
      <c r="C80" s="92">
        <v>3095</v>
      </c>
      <c r="D80" s="93" t="s">
        <v>1159</v>
      </c>
      <c r="E80" s="285" t="s">
        <v>2048</v>
      </c>
      <c r="F80" s="269">
        <v>220014.52</v>
      </c>
      <c r="G80" s="269">
        <v>0</v>
      </c>
      <c r="H80" s="269">
        <v>65224.15</v>
      </c>
      <c r="I80" s="285">
        <v>354261.3</v>
      </c>
      <c r="J80" s="285">
        <v>77315.399999999994</v>
      </c>
      <c r="R80" s="285">
        <v>1448416.88</v>
      </c>
      <c r="T80" s="270">
        <v>315917.07</v>
      </c>
      <c r="W80" s="270">
        <v>370050</v>
      </c>
      <c r="Y80" s="271">
        <v>541326</v>
      </c>
      <c r="AB80" s="271">
        <v>79651.77</v>
      </c>
      <c r="AC80" s="271">
        <v>42767.32</v>
      </c>
      <c r="AE80" s="103">
        <f t="shared" si="7"/>
        <v>285238.67</v>
      </c>
      <c r="AF80" s="37">
        <f t="shared" si="8"/>
        <v>0</v>
      </c>
      <c r="AG80" s="26">
        <f t="shared" si="9"/>
        <v>285238.67</v>
      </c>
      <c r="AH80" s="17">
        <f t="shared" si="10"/>
        <v>685967.07000000007</v>
      </c>
      <c r="AI80" s="19">
        <f t="shared" si="11"/>
        <v>663745.09</v>
      </c>
      <c r="AJ80" s="32">
        <f t="shared" si="12"/>
        <v>22221.980000000098</v>
      </c>
    </row>
    <row r="81" spans="1:36" x14ac:dyDescent="0.2">
      <c r="A81" s="1" t="s">
        <v>483</v>
      </c>
      <c r="B81" s="1" t="s">
        <v>484</v>
      </c>
      <c r="C81" s="92">
        <v>1530</v>
      </c>
      <c r="D81" s="93" t="s">
        <v>1160</v>
      </c>
      <c r="E81" s="285" t="s">
        <v>2049</v>
      </c>
      <c r="F81" s="269">
        <v>157177.84</v>
      </c>
      <c r="G81" s="269">
        <v>0</v>
      </c>
      <c r="H81" s="269">
        <v>16870.43</v>
      </c>
      <c r="I81" s="285">
        <v>400526.32</v>
      </c>
      <c r="J81" s="285">
        <v>345589.65</v>
      </c>
      <c r="R81" s="285">
        <v>2079850.72</v>
      </c>
      <c r="T81" s="270">
        <v>291447.62</v>
      </c>
      <c r="W81" s="270">
        <v>221828.38</v>
      </c>
      <c r="Y81" s="271">
        <v>361598.38</v>
      </c>
      <c r="AB81" s="271">
        <v>61405.03</v>
      </c>
      <c r="AC81" s="271">
        <v>56782.62</v>
      </c>
      <c r="AE81" s="103">
        <f t="shared" si="7"/>
        <v>174048.27</v>
      </c>
      <c r="AF81" s="37">
        <f t="shared" si="8"/>
        <v>0</v>
      </c>
      <c r="AG81" s="26">
        <f t="shared" si="9"/>
        <v>174048.27</v>
      </c>
      <c r="AH81" s="17">
        <f t="shared" si="10"/>
        <v>513276</v>
      </c>
      <c r="AI81" s="19">
        <f t="shared" si="11"/>
        <v>479786.03</v>
      </c>
      <c r="AJ81" s="32">
        <f t="shared" si="12"/>
        <v>33489.969999999972</v>
      </c>
    </row>
    <row r="82" spans="1:36" x14ac:dyDescent="0.2">
      <c r="A82" s="1" t="s">
        <v>483</v>
      </c>
      <c r="B82" s="1" t="s">
        <v>484</v>
      </c>
      <c r="C82" s="92">
        <v>4004</v>
      </c>
      <c r="D82" s="93" t="s">
        <v>1161</v>
      </c>
      <c r="E82" s="285" t="s">
        <v>2050</v>
      </c>
      <c r="F82" s="269">
        <v>98243.07</v>
      </c>
      <c r="G82" s="269">
        <v>0</v>
      </c>
      <c r="H82" s="269">
        <v>39276.910000000003</v>
      </c>
      <c r="I82" s="285">
        <v>372425.57</v>
      </c>
      <c r="J82" s="285">
        <v>90127.89</v>
      </c>
      <c r="L82" s="273">
        <v>451</v>
      </c>
      <c r="R82" s="285">
        <v>1478004.6</v>
      </c>
      <c r="T82" s="270">
        <v>330387.45</v>
      </c>
      <c r="W82" s="270">
        <v>271350</v>
      </c>
      <c r="Y82" s="271">
        <v>477675</v>
      </c>
      <c r="AB82" s="271">
        <v>95413.95</v>
      </c>
      <c r="AC82" s="271">
        <v>31970.01</v>
      </c>
      <c r="AE82" s="103">
        <f t="shared" si="7"/>
        <v>137519.98000000001</v>
      </c>
      <c r="AF82" s="37">
        <f t="shared" si="8"/>
        <v>451</v>
      </c>
      <c r="AG82" s="26">
        <f t="shared" si="9"/>
        <v>137068.98000000001</v>
      </c>
      <c r="AH82" s="17">
        <f t="shared" si="10"/>
        <v>601737.44999999995</v>
      </c>
      <c r="AI82" s="19">
        <f t="shared" si="11"/>
        <v>605058.96</v>
      </c>
      <c r="AJ82" s="32">
        <f t="shared" si="12"/>
        <v>-3321.5100000000093</v>
      </c>
    </row>
    <row r="83" spans="1:36" x14ac:dyDescent="0.2">
      <c r="A83" s="1" t="s">
        <v>483</v>
      </c>
      <c r="B83" s="1" t="s">
        <v>484</v>
      </c>
      <c r="C83" s="92">
        <v>6265</v>
      </c>
      <c r="D83" s="93" t="s">
        <v>1162</v>
      </c>
      <c r="E83" s="285" t="s">
        <v>2051</v>
      </c>
      <c r="F83" s="269">
        <v>312874.42</v>
      </c>
      <c r="G83" s="269">
        <v>0</v>
      </c>
      <c r="H83" s="269">
        <v>66030.179999999993</v>
      </c>
      <c r="I83" s="285">
        <v>199238.97</v>
      </c>
      <c r="J83" s="285">
        <v>46518.71</v>
      </c>
      <c r="R83" s="285">
        <v>1774409.19</v>
      </c>
      <c r="T83" s="270">
        <v>444131.73</v>
      </c>
      <c r="W83" s="270">
        <v>554310</v>
      </c>
      <c r="Y83" s="271">
        <v>777330</v>
      </c>
      <c r="AB83" s="271">
        <v>117772.61</v>
      </c>
      <c r="AC83" s="271">
        <v>37089.81</v>
      </c>
      <c r="AE83" s="103">
        <f t="shared" si="7"/>
        <v>378904.6</v>
      </c>
      <c r="AF83" s="37">
        <f t="shared" si="8"/>
        <v>0</v>
      </c>
      <c r="AG83" s="26">
        <f t="shared" si="9"/>
        <v>378904.6</v>
      </c>
      <c r="AH83" s="17">
        <f t="shared" si="10"/>
        <v>998441.73</v>
      </c>
      <c r="AI83" s="19">
        <f t="shared" si="11"/>
        <v>932192.41999999993</v>
      </c>
      <c r="AJ83" s="32">
        <f t="shared" si="12"/>
        <v>66249.310000000056</v>
      </c>
    </row>
    <row r="84" spans="1:36" x14ac:dyDescent="0.2">
      <c r="A84" s="1" t="s">
        <v>483</v>
      </c>
      <c r="B84" s="1" t="s">
        <v>484</v>
      </c>
      <c r="C84" s="92">
        <v>4051</v>
      </c>
      <c r="D84" s="93" t="s">
        <v>1163</v>
      </c>
      <c r="E84" s="285" t="s">
        <v>2052</v>
      </c>
      <c r="F84" s="269">
        <v>165731.95000000001</v>
      </c>
      <c r="G84" s="269">
        <v>0</v>
      </c>
      <c r="H84" s="269">
        <v>34335.129999999997</v>
      </c>
      <c r="I84" s="285">
        <v>459888.5</v>
      </c>
      <c r="J84" s="285">
        <v>108038.54</v>
      </c>
      <c r="R84" s="285">
        <v>1568940.19</v>
      </c>
      <c r="T84" s="270">
        <v>424249.25</v>
      </c>
      <c r="W84" s="270">
        <v>333420</v>
      </c>
      <c r="Y84" s="271">
        <v>558600</v>
      </c>
      <c r="AB84" s="271">
        <v>87149.84</v>
      </c>
      <c r="AC84" s="271">
        <v>32664.99</v>
      </c>
      <c r="AE84" s="103">
        <f t="shared" si="7"/>
        <v>200067.08000000002</v>
      </c>
      <c r="AF84" s="37">
        <f t="shared" si="8"/>
        <v>0</v>
      </c>
      <c r="AG84" s="26">
        <f t="shared" si="9"/>
        <v>200067.08000000002</v>
      </c>
      <c r="AH84" s="17">
        <f t="shared" si="10"/>
        <v>757669.25</v>
      </c>
      <c r="AI84" s="19">
        <f t="shared" si="11"/>
        <v>678414.83</v>
      </c>
      <c r="AJ84" s="32">
        <f t="shared" si="12"/>
        <v>79254.420000000042</v>
      </c>
    </row>
    <row r="85" spans="1:36" x14ac:dyDescent="0.2">
      <c r="A85" s="1" t="s">
        <v>483</v>
      </c>
      <c r="B85" s="1" t="s">
        <v>484</v>
      </c>
      <c r="C85" s="92">
        <v>3423</v>
      </c>
      <c r="D85" s="93" t="s">
        <v>1164</v>
      </c>
      <c r="E85" s="285" t="s">
        <v>2053</v>
      </c>
      <c r="F85" s="269">
        <v>181217.66</v>
      </c>
      <c r="G85" s="269">
        <v>0</v>
      </c>
      <c r="H85" s="269">
        <v>13605.34</v>
      </c>
      <c r="I85" s="285">
        <v>492285.6</v>
      </c>
      <c r="J85" s="285">
        <v>36298.53</v>
      </c>
      <c r="R85" s="285">
        <v>1499346.49</v>
      </c>
      <c r="T85" s="270">
        <v>453921.1</v>
      </c>
      <c r="V85" s="270">
        <v>678.28</v>
      </c>
      <c r="W85" s="270">
        <v>273950</v>
      </c>
      <c r="Y85" s="271">
        <v>551630</v>
      </c>
      <c r="AB85" s="271">
        <v>101485.21</v>
      </c>
      <c r="AC85" s="271">
        <v>36506.89</v>
      </c>
      <c r="AE85" s="103">
        <f t="shared" si="7"/>
        <v>194823</v>
      </c>
      <c r="AF85" s="37">
        <f t="shared" si="8"/>
        <v>0</v>
      </c>
      <c r="AG85" s="26">
        <f t="shared" si="9"/>
        <v>194823</v>
      </c>
      <c r="AH85" s="17">
        <f t="shared" si="10"/>
        <v>728549.38</v>
      </c>
      <c r="AI85" s="19">
        <f t="shared" si="11"/>
        <v>689622.1</v>
      </c>
      <c r="AJ85" s="32">
        <f t="shared" si="12"/>
        <v>38927.280000000028</v>
      </c>
    </row>
    <row r="86" spans="1:36" x14ac:dyDescent="0.2">
      <c r="A86" s="1" t="s">
        <v>483</v>
      </c>
      <c r="B86" s="1" t="s">
        <v>484</v>
      </c>
      <c r="C86" s="92">
        <v>1355</v>
      </c>
      <c r="D86" s="93" t="s">
        <v>1165</v>
      </c>
      <c r="E86" s="285" t="s">
        <v>2159</v>
      </c>
      <c r="F86" s="269">
        <v>152588.85</v>
      </c>
      <c r="G86" s="269">
        <v>0</v>
      </c>
      <c r="H86" s="269">
        <v>43523.88</v>
      </c>
      <c r="I86" s="285">
        <v>469268.01</v>
      </c>
      <c r="J86" s="285">
        <v>51385.08</v>
      </c>
      <c r="Q86" s="285">
        <v>146.19999999999999</v>
      </c>
      <c r="R86" s="285">
        <v>2293429.0699999998</v>
      </c>
      <c r="T86" s="270">
        <v>195875.78</v>
      </c>
      <c r="W86" s="270">
        <v>224230</v>
      </c>
      <c r="Y86" s="271">
        <v>312286</v>
      </c>
      <c r="AB86" s="271">
        <v>55931.6</v>
      </c>
      <c r="AC86" s="271">
        <v>30370.68</v>
      </c>
      <c r="AE86" s="103">
        <f t="shared" si="7"/>
        <v>196112.73</v>
      </c>
      <c r="AF86" s="37">
        <f t="shared" si="8"/>
        <v>0</v>
      </c>
      <c r="AG86" s="26">
        <f t="shared" si="9"/>
        <v>196112.73</v>
      </c>
      <c r="AH86" s="17">
        <f t="shared" si="10"/>
        <v>420105.78</v>
      </c>
      <c r="AI86" s="19">
        <f t="shared" si="11"/>
        <v>398588.27999999997</v>
      </c>
      <c r="AJ86" s="32">
        <f t="shared" si="12"/>
        <v>21517.500000000058</v>
      </c>
    </row>
    <row r="87" spans="1:36" x14ac:dyDescent="0.2">
      <c r="A87" s="1" t="s">
        <v>487</v>
      </c>
      <c r="B87" s="1" t="s">
        <v>488</v>
      </c>
      <c r="C87" s="92">
        <v>2146</v>
      </c>
      <c r="D87" s="93" t="s">
        <v>1166</v>
      </c>
      <c r="E87" s="285" t="s">
        <v>2054</v>
      </c>
      <c r="F87" s="269">
        <v>334340.55</v>
      </c>
      <c r="G87" s="269">
        <v>0</v>
      </c>
      <c r="H87" s="269">
        <v>37280.58</v>
      </c>
      <c r="I87" s="285">
        <v>806883.7</v>
      </c>
      <c r="J87" s="285">
        <v>51942.62</v>
      </c>
      <c r="M87" s="273">
        <v>98000</v>
      </c>
      <c r="Q87" s="285">
        <v>-282612.59000000003</v>
      </c>
      <c r="R87" s="285">
        <v>1525529.54</v>
      </c>
      <c r="T87" s="270">
        <v>36306.639999999999</v>
      </c>
      <c r="V87" s="270">
        <v>1106.7</v>
      </c>
      <c r="W87" s="270">
        <v>226020</v>
      </c>
      <c r="Y87" s="271">
        <v>286200</v>
      </c>
      <c r="AB87" s="271">
        <v>70869.42</v>
      </c>
      <c r="AC87" s="271">
        <v>13821.42</v>
      </c>
      <c r="AE87" s="103">
        <f t="shared" si="7"/>
        <v>371621.13</v>
      </c>
      <c r="AF87" s="37">
        <f t="shared" si="8"/>
        <v>98000</v>
      </c>
      <c r="AG87" s="26">
        <f t="shared" si="9"/>
        <v>273621.13</v>
      </c>
      <c r="AH87" s="17">
        <f t="shared" si="10"/>
        <v>263433.33999999997</v>
      </c>
      <c r="AI87" s="19">
        <f t="shared" si="11"/>
        <v>370890.83999999997</v>
      </c>
      <c r="AJ87" s="32">
        <f t="shared" si="12"/>
        <v>-107457.5</v>
      </c>
    </row>
    <row r="88" spans="1:36" x14ac:dyDescent="0.2">
      <c r="A88" s="1" t="s">
        <v>487</v>
      </c>
      <c r="B88" s="1" t="s">
        <v>488</v>
      </c>
      <c r="C88" s="92">
        <v>1277</v>
      </c>
      <c r="D88" s="93" t="s">
        <v>1167</v>
      </c>
      <c r="E88" s="285" t="s">
        <v>2055</v>
      </c>
      <c r="F88" s="269">
        <v>218818.42</v>
      </c>
      <c r="G88" s="269">
        <v>0</v>
      </c>
      <c r="H88" s="269">
        <v>21007.47</v>
      </c>
      <c r="I88" s="285">
        <v>415577.53</v>
      </c>
      <c r="J88" s="285">
        <v>26264.26</v>
      </c>
      <c r="L88" s="273">
        <v>73000</v>
      </c>
      <c r="M88" s="273">
        <v>37000</v>
      </c>
      <c r="Q88" s="285">
        <v>-775100.94</v>
      </c>
      <c r="R88" s="285">
        <v>1451545.03</v>
      </c>
      <c r="T88" s="270">
        <v>15160.23</v>
      </c>
      <c r="W88" s="270">
        <v>215430</v>
      </c>
      <c r="Y88" s="271">
        <v>278190</v>
      </c>
      <c r="AB88" s="271">
        <v>40708.230000000003</v>
      </c>
      <c r="AC88" s="271">
        <v>13330.41</v>
      </c>
      <c r="AE88" s="103">
        <f t="shared" si="7"/>
        <v>239825.89</v>
      </c>
      <c r="AF88" s="37">
        <f t="shared" si="8"/>
        <v>110000</v>
      </c>
      <c r="AG88" s="26">
        <f t="shared" si="9"/>
        <v>129825.89000000001</v>
      </c>
      <c r="AH88" s="17">
        <f t="shared" si="10"/>
        <v>230590.23</v>
      </c>
      <c r="AI88" s="19">
        <f t="shared" si="11"/>
        <v>332228.63999999996</v>
      </c>
      <c r="AJ88" s="32">
        <f t="shared" si="12"/>
        <v>-101638.40999999995</v>
      </c>
    </row>
    <row r="89" spans="1:36" x14ac:dyDescent="0.2">
      <c r="A89" s="1" t="s">
        <v>487</v>
      </c>
      <c r="B89" s="1" t="s">
        <v>488</v>
      </c>
      <c r="C89" s="92">
        <v>2783</v>
      </c>
      <c r="D89" s="93" t="s">
        <v>1168</v>
      </c>
      <c r="E89" s="285" t="s">
        <v>2056</v>
      </c>
      <c r="F89" s="269">
        <v>397048.02</v>
      </c>
      <c r="G89" s="269">
        <v>0</v>
      </c>
      <c r="H89" s="269">
        <v>25678.31</v>
      </c>
      <c r="I89" s="285">
        <v>2284790.7799999998</v>
      </c>
      <c r="J89" s="285">
        <v>-9239.5300000000007</v>
      </c>
      <c r="L89" s="273">
        <v>95000</v>
      </c>
      <c r="M89" s="273">
        <v>70000</v>
      </c>
      <c r="Q89" s="285">
        <v>2303650.02</v>
      </c>
      <c r="R89" s="285">
        <v>328050.34000000003</v>
      </c>
      <c r="T89" s="270">
        <v>134864.35</v>
      </c>
      <c r="W89" s="270">
        <v>298830</v>
      </c>
      <c r="Y89" s="271">
        <v>329694</v>
      </c>
      <c r="AB89" s="271">
        <v>156004.82</v>
      </c>
      <c r="AC89" s="271">
        <v>43166.31</v>
      </c>
      <c r="AE89" s="103">
        <f t="shared" si="7"/>
        <v>422726.33</v>
      </c>
      <c r="AF89" s="37">
        <f t="shared" si="8"/>
        <v>165000</v>
      </c>
      <c r="AG89" s="26">
        <f t="shared" si="9"/>
        <v>257726.33000000002</v>
      </c>
      <c r="AH89" s="17">
        <f t="shared" si="10"/>
        <v>433694.35</v>
      </c>
      <c r="AI89" s="19">
        <f t="shared" si="11"/>
        <v>528865.13</v>
      </c>
      <c r="AJ89" s="32">
        <f t="shared" si="12"/>
        <v>-95170.780000000028</v>
      </c>
    </row>
    <row r="90" spans="1:36" x14ac:dyDescent="0.2">
      <c r="A90" s="1" t="s">
        <v>487</v>
      </c>
      <c r="B90" s="1" t="s">
        <v>488</v>
      </c>
      <c r="C90" s="92">
        <v>1769</v>
      </c>
      <c r="D90" s="93" t="s">
        <v>1169</v>
      </c>
      <c r="E90" s="285" t="s">
        <v>2148</v>
      </c>
      <c r="F90" s="269">
        <v>104243.91</v>
      </c>
      <c r="G90" s="269">
        <v>0</v>
      </c>
      <c r="H90" s="269">
        <v>18410.310000000001</v>
      </c>
      <c r="I90" s="285">
        <v>283483.55</v>
      </c>
      <c r="J90" s="285">
        <v>8422.02</v>
      </c>
      <c r="L90" s="273">
        <v>130000</v>
      </c>
      <c r="M90" s="273">
        <v>66750</v>
      </c>
      <c r="Q90" s="285">
        <v>-1485746.22</v>
      </c>
      <c r="R90" s="285">
        <v>1852229.71</v>
      </c>
      <c r="T90" s="270">
        <v>15515.9</v>
      </c>
      <c r="W90" s="270">
        <v>156630</v>
      </c>
      <c r="Y90" s="271">
        <v>233230</v>
      </c>
      <c r="AB90" s="271">
        <v>60228.26</v>
      </c>
      <c r="AC90" s="271">
        <v>16676.34</v>
      </c>
      <c r="AE90" s="103">
        <f t="shared" si="7"/>
        <v>122654.22</v>
      </c>
      <c r="AF90" s="37">
        <f t="shared" si="8"/>
        <v>196750</v>
      </c>
      <c r="AG90" s="26">
        <f t="shared" si="9"/>
        <v>-74095.78</v>
      </c>
      <c r="AH90" s="17">
        <f t="shared" si="10"/>
        <v>172145.9</v>
      </c>
      <c r="AI90" s="19">
        <f t="shared" si="11"/>
        <v>310134.60000000003</v>
      </c>
      <c r="AJ90" s="32">
        <f t="shared" si="12"/>
        <v>-137988.70000000004</v>
      </c>
    </row>
    <row r="91" spans="1:36" ht="16.5" customHeight="1" x14ac:dyDescent="0.2">
      <c r="A91" s="1" t="s">
        <v>491</v>
      </c>
      <c r="B91" s="1" t="s">
        <v>492</v>
      </c>
      <c r="C91" s="92">
        <v>5781</v>
      </c>
      <c r="D91" s="93" t="s">
        <v>1170</v>
      </c>
      <c r="E91" s="285" t="s">
        <v>2057</v>
      </c>
      <c r="F91" s="269">
        <v>197158.22</v>
      </c>
      <c r="G91" s="269">
        <v>0</v>
      </c>
      <c r="H91" s="269">
        <v>85340.78</v>
      </c>
      <c r="I91" s="285">
        <v>328561.37</v>
      </c>
      <c r="J91" s="285">
        <v>-3014.3</v>
      </c>
      <c r="L91" s="273">
        <v>4650</v>
      </c>
      <c r="N91" s="273">
        <v>22.43</v>
      </c>
      <c r="Q91" s="285">
        <v>-1795746.12</v>
      </c>
      <c r="R91" s="285">
        <v>2452917.63</v>
      </c>
      <c r="T91" s="270">
        <v>480100.45</v>
      </c>
      <c r="W91" s="270">
        <v>392820</v>
      </c>
      <c r="X91" s="270">
        <v>4500</v>
      </c>
      <c r="Y91" s="271">
        <v>696960</v>
      </c>
      <c r="AB91" s="271">
        <v>209810.87</v>
      </c>
      <c r="AC91" s="271">
        <v>15972.45</v>
      </c>
      <c r="AE91" s="103">
        <f t="shared" si="7"/>
        <v>282499</v>
      </c>
      <c r="AF91" s="37">
        <f t="shared" si="8"/>
        <v>4672.43</v>
      </c>
      <c r="AG91" s="26">
        <f t="shared" si="9"/>
        <v>277826.57</v>
      </c>
      <c r="AH91" s="17">
        <f t="shared" si="10"/>
        <v>877420.45</v>
      </c>
      <c r="AI91" s="19">
        <f t="shared" si="11"/>
        <v>922743.32</v>
      </c>
      <c r="AJ91" s="32">
        <f t="shared" si="12"/>
        <v>-45322.869999999995</v>
      </c>
    </row>
    <row r="92" spans="1:36" x14ac:dyDescent="0.2">
      <c r="A92" s="1" t="s">
        <v>491</v>
      </c>
      <c r="B92" s="1" t="s">
        <v>492</v>
      </c>
      <c r="C92" s="92">
        <v>2515</v>
      </c>
      <c r="D92" s="93" t="s">
        <v>1171</v>
      </c>
      <c r="E92" s="285" t="s">
        <v>2058</v>
      </c>
      <c r="F92" s="269">
        <v>86267.33</v>
      </c>
      <c r="G92" s="269">
        <v>0</v>
      </c>
      <c r="H92" s="269">
        <v>14233.26</v>
      </c>
      <c r="I92" s="285">
        <v>3463.12</v>
      </c>
      <c r="J92" s="285">
        <v>18248.73</v>
      </c>
      <c r="L92" s="273">
        <v>92965.5</v>
      </c>
      <c r="Q92" s="285">
        <v>-1905082.88</v>
      </c>
      <c r="R92" s="285">
        <v>1997915.47</v>
      </c>
      <c r="T92" s="270">
        <v>348710.24</v>
      </c>
      <c r="W92" s="270">
        <v>164550</v>
      </c>
      <c r="X92" s="270">
        <v>4500</v>
      </c>
      <c r="Y92" s="271">
        <v>410100</v>
      </c>
      <c r="AB92" s="271">
        <v>140883.64000000001</v>
      </c>
      <c r="AC92" s="271">
        <v>22958.25</v>
      </c>
      <c r="AE92" s="103">
        <f t="shared" si="7"/>
        <v>100500.59</v>
      </c>
      <c r="AF92" s="37">
        <f t="shared" si="8"/>
        <v>92965.5</v>
      </c>
      <c r="AG92" s="26">
        <f t="shared" si="9"/>
        <v>7535.0899999999965</v>
      </c>
      <c r="AH92" s="17">
        <f t="shared" si="10"/>
        <v>517760.24</v>
      </c>
      <c r="AI92" s="19">
        <f t="shared" si="11"/>
        <v>573941.89</v>
      </c>
      <c r="AJ92" s="32">
        <f t="shared" si="12"/>
        <v>-56181.650000000023</v>
      </c>
    </row>
    <row r="93" spans="1:36" x14ac:dyDescent="0.2">
      <c r="A93" s="1" t="s">
        <v>491</v>
      </c>
      <c r="B93" s="1" t="s">
        <v>492</v>
      </c>
      <c r="C93" s="92">
        <v>3488</v>
      </c>
      <c r="D93" s="93" t="s">
        <v>1172</v>
      </c>
      <c r="E93" s="285" t="s">
        <v>2334</v>
      </c>
      <c r="F93" s="269">
        <v>166908.73000000001</v>
      </c>
      <c r="G93" s="269">
        <v>0</v>
      </c>
      <c r="H93" s="269">
        <v>24765.5</v>
      </c>
      <c r="I93" s="285">
        <v>4247.74</v>
      </c>
      <c r="J93" s="285">
        <v>49368.34</v>
      </c>
      <c r="L93" s="273">
        <v>14662</v>
      </c>
      <c r="N93" s="273">
        <v>388</v>
      </c>
      <c r="Q93" s="285">
        <v>-1867202.53</v>
      </c>
      <c r="R93" s="285">
        <v>2154589.06</v>
      </c>
      <c r="T93" s="270">
        <v>435160.56</v>
      </c>
      <c r="V93" s="270">
        <v>37.31</v>
      </c>
      <c r="W93" s="270">
        <v>236370</v>
      </c>
      <c r="X93" s="270">
        <v>4500</v>
      </c>
      <c r="Y93" s="271">
        <v>481448</v>
      </c>
      <c r="AB93" s="271">
        <v>208016.09</v>
      </c>
      <c r="AC93" s="271">
        <v>39864</v>
      </c>
      <c r="AE93" s="103">
        <f t="shared" si="7"/>
        <v>191674.23</v>
      </c>
      <c r="AF93" s="37">
        <f t="shared" si="8"/>
        <v>15050</v>
      </c>
      <c r="AG93" s="26">
        <f t="shared" si="9"/>
        <v>176624.23</v>
      </c>
      <c r="AH93" s="17">
        <f t="shared" si="10"/>
        <v>676067.87</v>
      </c>
      <c r="AI93" s="19">
        <f t="shared" si="11"/>
        <v>729328.09</v>
      </c>
      <c r="AJ93" s="32">
        <f t="shared" si="12"/>
        <v>-53260.219999999972</v>
      </c>
    </row>
    <row r="94" spans="1:36" x14ac:dyDescent="0.2">
      <c r="A94" s="1" t="s">
        <v>491</v>
      </c>
      <c r="B94" s="1" t="s">
        <v>492</v>
      </c>
      <c r="C94" s="92">
        <v>5980</v>
      </c>
      <c r="D94" s="93" t="s">
        <v>1173</v>
      </c>
      <c r="E94" s="285" t="s">
        <v>2059</v>
      </c>
      <c r="F94" s="269">
        <v>12966.25</v>
      </c>
      <c r="G94" s="269">
        <v>0</v>
      </c>
      <c r="H94" s="269">
        <v>67904.03</v>
      </c>
      <c r="I94" s="285">
        <v>31764.5</v>
      </c>
      <c r="J94" s="285">
        <v>40</v>
      </c>
      <c r="N94" s="273">
        <v>500</v>
      </c>
      <c r="Q94" s="285">
        <v>-519551.55</v>
      </c>
      <c r="R94" s="285">
        <v>679279.9</v>
      </c>
      <c r="T94" s="270">
        <v>932101.71</v>
      </c>
      <c r="W94" s="270">
        <v>258750</v>
      </c>
      <c r="X94" s="270">
        <v>9000</v>
      </c>
      <c r="Y94" s="271">
        <v>597820</v>
      </c>
      <c r="AB94" s="271">
        <v>630858.26</v>
      </c>
      <c r="AC94" s="271">
        <v>7330.02</v>
      </c>
      <c r="AE94" s="103">
        <f t="shared" si="7"/>
        <v>80870.28</v>
      </c>
      <c r="AF94" s="37">
        <f t="shared" si="8"/>
        <v>500</v>
      </c>
      <c r="AG94" s="26">
        <f t="shared" si="9"/>
        <v>80370.28</v>
      </c>
      <c r="AH94" s="17">
        <f t="shared" si="10"/>
        <v>1199851.71</v>
      </c>
      <c r="AI94" s="19">
        <f t="shared" si="11"/>
        <v>1236008.28</v>
      </c>
      <c r="AJ94" s="32">
        <f t="shared" si="12"/>
        <v>-36156.570000000065</v>
      </c>
    </row>
    <row r="95" spans="1:36" x14ac:dyDescent="0.2">
      <c r="A95" s="1" t="s">
        <v>491</v>
      </c>
      <c r="B95" s="1" t="s">
        <v>492</v>
      </c>
      <c r="C95" s="92">
        <v>4020</v>
      </c>
      <c r="D95" s="93" t="s">
        <v>1174</v>
      </c>
      <c r="E95" s="285" t="s">
        <v>2060</v>
      </c>
      <c r="F95" s="269">
        <v>198462.89</v>
      </c>
      <c r="G95" s="269">
        <v>0</v>
      </c>
      <c r="H95" s="269">
        <v>83687.539999999994</v>
      </c>
      <c r="I95" s="285">
        <v>15563.51</v>
      </c>
      <c r="J95" s="285">
        <v>110313.55</v>
      </c>
      <c r="L95" s="273">
        <v>16162</v>
      </c>
      <c r="Q95" s="285">
        <v>-1919843.04</v>
      </c>
      <c r="R95" s="285">
        <v>2305013.7999999998</v>
      </c>
      <c r="T95" s="270">
        <v>463490.79</v>
      </c>
      <c r="W95" s="270">
        <v>212580</v>
      </c>
      <c r="X95" s="270">
        <v>6000</v>
      </c>
      <c r="Y95" s="271">
        <v>503950</v>
      </c>
      <c r="AB95" s="271">
        <v>160918.60999999999</v>
      </c>
      <c r="AC95" s="271">
        <v>694.45</v>
      </c>
      <c r="AE95" s="103">
        <f t="shared" si="7"/>
        <v>282150.43</v>
      </c>
      <c r="AF95" s="37">
        <f t="shared" si="8"/>
        <v>16162</v>
      </c>
      <c r="AG95" s="26">
        <f t="shared" si="9"/>
        <v>265988.43</v>
      </c>
      <c r="AH95" s="17">
        <f t="shared" si="10"/>
        <v>682070.79</v>
      </c>
      <c r="AI95" s="19">
        <f t="shared" si="11"/>
        <v>665563.05999999994</v>
      </c>
      <c r="AJ95" s="32">
        <f t="shared" si="12"/>
        <v>16507.730000000098</v>
      </c>
    </row>
    <row r="96" spans="1:36" x14ac:dyDescent="0.2">
      <c r="A96" s="1" t="s">
        <v>491</v>
      </c>
      <c r="B96" s="1" t="s">
        <v>492</v>
      </c>
      <c r="C96" s="92">
        <v>4210</v>
      </c>
      <c r="D96" s="93" t="s">
        <v>1175</v>
      </c>
      <c r="E96" s="285" t="s">
        <v>2061</v>
      </c>
      <c r="F96" s="269">
        <v>425149.86</v>
      </c>
      <c r="G96" s="269">
        <v>20000</v>
      </c>
      <c r="H96" s="269">
        <v>46459.31</v>
      </c>
      <c r="I96" s="285">
        <v>4</v>
      </c>
      <c r="J96" s="285">
        <v>-41759.089999999997</v>
      </c>
      <c r="N96" s="273">
        <v>175</v>
      </c>
      <c r="Q96" s="285">
        <v>-91079.65</v>
      </c>
      <c r="R96" s="285">
        <v>266818</v>
      </c>
      <c r="T96" s="270">
        <v>815116.07</v>
      </c>
      <c r="W96" s="270">
        <v>179730</v>
      </c>
      <c r="X96" s="270">
        <v>4500</v>
      </c>
      <c r="Y96" s="271">
        <v>501390</v>
      </c>
      <c r="AB96" s="271">
        <v>150379.5</v>
      </c>
      <c r="AC96" s="271">
        <v>66059.839999999997</v>
      </c>
      <c r="AE96" s="103">
        <f t="shared" si="7"/>
        <v>491609.17</v>
      </c>
      <c r="AF96" s="37">
        <f t="shared" si="8"/>
        <v>175</v>
      </c>
      <c r="AG96" s="26">
        <f t="shared" si="9"/>
        <v>491434.17</v>
      </c>
      <c r="AH96" s="17">
        <f t="shared" si="10"/>
        <v>999346.07</v>
      </c>
      <c r="AI96" s="19">
        <f t="shared" si="11"/>
        <v>717829.34</v>
      </c>
      <c r="AJ96" s="32">
        <f t="shared" si="12"/>
        <v>281516.73</v>
      </c>
    </row>
    <row r="97" spans="1:36" x14ac:dyDescent="0.2">
      <c r="A97" s="1" t="s">
        <v>491</v>
      </c>
      <c r="B97" s="1" t="s">
        <v>492</v>
      </c>
      <c r="C97" s="92">
        <v>3316</v>
      </c>
      <c r="D97" s="93" t="s">
        <v>1176</v>
      </c>
      <c r="E97" s="285" t="s">
        <v>2062</v>
      </c>
      <c r="F97" s="269">
        <v>195062.58</v>
      </c>
      <c r="G97" s="269">
        <v>0</v>
      </c>
      <c r="H97" s="269">
        <v>35623.980000000003</v>
      </c>
      <c r="I97" s="285">
        <v>5</v>
      </c>
      <c r="J97" s="285">
        <v>3765.62</v>
      </c>
      <c r="N97" s="273">
        <v>2033</v>
      </c>
      <c r="Q97" s="285">
        <v>-1622225.54</v>
      </c>
      <c r="R97" s="285">
        <v>1877398.81</v>
      </c>
      <c r="T97" s="270">
        <v>342966.72</v>
      </c>
      <c r="W97" s="270">
        <v>303090</v>
      </c>
      <c r="X97" s="270">
        <v>9000</v>
      </c>
      <c r="Y97" s="271">
        <v>541705</v>
      </c>
      <c r="AB97" s="271">
        <v>134857.25</v>
      </c>
      <c r="AC97" s="271">
        <v>1243.56</v>
      </c>
      <c r="AE97" s="103">
        <f t="shared" si="7"/>
        <v>230686.56</v>
      </c>
      <c r="AF97" s="37">
        <f t="shared" si="8"/>
        <v>2033</v>
      </c>
      <c r="AG97" s="26">
        <f t="shared" si="9"/>
        <v>228653.56</v>
      </c>
      <c r="AH97" s="17">
        <f t="shared" si="10"/>
        <v>655056.72</v>
      </c>
      <c r="AI97" s="19">
        <f t="shared" si="11"/>
        <v>677805.81</v>
      </c>
      <c r="AJ97" s="32">
        <f t="shared" si="12"/>
        <v>-22749.090000000084</v>
      </c>
    </row>
    <row r="98" spans="1:36" x14ac:dyDescent="0.2">
      <c r="A98" s="1" t="s">
        <v>491</v>
      </c>
      <c r="B98" s="1" t="s">
        <v>492</v>
      </c>
      <c r="C98" s="92">
        <v>6867</v>
      </c>
      <c r="D98" s="93" t="s">
        <v>1177</v>
      </c>
      <c r="E98" s="285" t="s">
        <v>2063</v>
      </c>
      <c r="F98" s="269">
        <v>64293.64</v>
      </c>
      <c r="G98" s="269">
        <v>0</v>
      </c>
      <c r="H98" s="269">
        <v>92896.97</v>
      </c>
      <c r="I98" s="285">
        <v>501492.65</v>
      </c>
      <c r="J98" s="285">
        <v>43883.54</v>
      </c>
      <c r="L98" s="273">
        <v>2400</v>
      </c>
      <c r="N98" s="273">
        <v>655.75</v>
      </c>
      <c r="Q98" s="285">
        <v>-30744.37</v>
      </c>
      <c r="R98" s="285">
        <v>804941.61</v>
      </c>
      <c r="T98" s="270">
        <v>457508.69</v>
      </c>
      <c r="V98" s="270">
        <v>124.2</v>
      </c>
      <c r="W98" s="270">
        <v>148290</v>
      </c>
      <c r="X98" s="270">
        <v>3000</v>
      </c>
      <c r="Y98" s="271">
        <v>428559</v>
      </c>
      <c r="AA98" s="271">
        <v>5869.6</v>
      </c>
      <c r="AB98" s="271">
        <v>223280.88</v>
      </c>
      <c r="AC98" s="271">
        <v>25899.599999999999</v>
      </c>
      <c r="AE98" s="103">
        <f t="shared" si="7"/>
        <v>157190.60999999999</v>
      </c>
      <c r="AF98" s="37">
        <f t="shared" si="8"/>
        <v>3055.75</v>
      </c>
      <c r="AG98" s="26">
        <f t="shared" si="9"/>
        <v>154134.85999999999</v>
      </c>
      <c r="AH98" s="17">
        <f t="shared" si="10"/>
        <v>608922.89</v>
      </c>
      <c r="AI98" s="19">
        <f t="shared" si="11"/>
        <v>683609.08</v>
      </c>
      <c r="AJ98" s="32">
        <f t="shared" si="12"/>
        <v>-74686.189999999944</v>
      </c>
    </row>
    <row r="99" spans="1:36" x14ac:dyDescent="0.2">
      <c r="A99" s="1" t="s">
        <v>491</v>
      </c>
      <c r="B99" s="1" t="s">
        <v>492</v>
      </c>
      <c r="C99" s="92">
        <v>3657</v>
      </c>
      <c r="D99" s="93" t="s">
        <v>1178</v>
      </c>
      <c r="E99" s="285" t="s">
        <v>2064</v>
      </c>
      <c r="F99" s="269">
        <v>174915.45</v>
      </c>
      <c r="G99" s="269">
        <v>0</v>
      </c>
      <c r="H99" s="269">
        <v>37876.720000000001</v>
      </c>
      <c r="I99" s="285">
        <v>-31793.99</v>
      </c>
      <c r="J99" s="285">
        <v>5236</v>
      </c>
      <c r="Q99" s="285">
        <v>-2280298.44</v>
      </c>
      <c r="R99" s="285">
        <v>2543552.06</v>
      </c>
      <c r="T99" s="270">
        <v>333841.28999999998</v>
      </c>
      <c r="W99" s="270">
        <v>177030</v>
      </c>
      <c r="Y99" s="271">
        <v>375130</v>
      </c>
      <c r="AB99" s="271">
        <v>173939.74</v>
      </c>
      <c r="AC99" s="271">
        <v>31797.99</v>
      </c>
      <c r="AE99" s="103">
        <f t="shared" si="7"/>
        <v>212792.17</v>
      </c>
      <c r="AF99" s="37">
        <f t="shared" si="8"/>
        <v>0</v>
      </c>
      <c r="AG99" s="26">
        <f t="shared" si="9"/>
        <v>212792.17</v>
      </c>
      <c r="AH99" s="17">
        <f t="shared" si="10"/>
        <v>510871.29</v>
      </c>
      <c r="AI99" s="19">
        <f t="shared" si="11"/>
        <v>580867.73</v>
      </c>
      <c r="AJ99" s="32">
        <f t="shared" si="12"/>
        <v>-69996.44</v>
      </c>
    </row>
    <row r="100" spans="1:36" x14ac:dyDescent="0.2">
      <c r="A100" s="1" t="s">
        <v>491</v>
      </c>
      <c r="B100" s="1" t="s">
        <v>492</v>
      </c>
      <c r="C100" s="92">
        <v>6817</v>
      </c>
      <c r="D100" s="93" t="s">
        <v>1179</v>
      </c>
      <c r="E100" s="285" t="s">
        <v>2065</v>
      </c>
      <c r="F100" s="269">
        <v>102394.47</v>
      </c>
      <c r="G100" s="269">
        <v>0</v>
      </c>
      <c r="H100" s="269">
        <v>32736.54</v>
      </c>
      <c r="I100" s="285">
        <v>183845.67</v>
      </c>
      <c r="J100" s="285">
        <v>6030</v>
      </c>
      <c r="L100" s="273">
        <v>4500</v>
      </c>
      <c r="N100" s="273">
        <v>214.1</v>
      </c>
      <c r="Q100" s="285">
        <v>-1348324.36</v>
      </c>
      <c r="R100" s="285">
        <v>1708771</v>
      </c>
      <c r="T100" s="270">
        <v>475614.17</v>
      </c>
      <c r="V100" s="270">
        <v>1.52</v>
      </c>
      <c r="W100" s="270">
        <v>356190</v>
      </c>
      <c r="X100" s="270">
        <v>4500</v>
      </c>
      <c r="Y100" s="271">
        <v>675930</v>
      </c>
      <c r="AB100" s="271">
        <v>173764.74</v>
      </c>
      <c r="AC100" s="271">
        <v>18020.009999999998</v>
      </c>
      <c r="AE100" s="103">
        <f t="shared" si="7"/>
        <v>135131.01</v>
      </c>
      <c r="AF100" s="37">
        <f t="shared" si="8"/>
        <v>4714.1000000000004</v>
      </c>
      <c r="AG100" s="26">
        <f t="shared" si="9"/>
        <v>130416.91</v>
      </c>
      <c r="AH100" s="17">
        <f t="shared" si="10"/>
        <v>836305.69</v>
      </c>
      <c r="AI100" s="19">
        <f t="shared" si="11"/>
        <v>867714.75</v>
      </c>
      <c r="AJ100" s="32">
        <f t="shared" si="12"/>
        <v>-31409.060000000056</v>
      </c>
    </row>
    <row r="101" spans="1:36" x14ac:dyDescent="0.2">
      <c r="A101" s="1" t="s">
        <v>491</v>
      </c>
      <c r="B101" s="1" t="s">
        <v>492</v>
      </c>
      <c r="C101" s="92">
        <v>5077</v>
      </c>
      <c r="D101" s="93" t="s">
        <v>1180</v>
      </c>
      <c r="E101" s="285" t="s">
        <v>2066</v>
      </c>
      <c r="F101" s="269">
        <v>73268.039999999994</v>
      </c>
      <c r="G101" s="269">
        <v>0</v>
      </c>
      <c r="H101" s="269">
        <v>86216.3</v>
      </c>
      <c r="I101" s="285">
        <v>172041.09</v>
      </c>
      <c r="J101" s="285">
        <v>-29028.63</v>
      </c>
      <c r="L101" s="273">
        <v>8962.5</v>
      </c>
      <c r="N101" s="273">
        <v>1923</v>
      </c>
      <c r="Q101" s="285">
        <v>-1945466.31</v>
      </c>
      <c r="R101" s="285">
        <v>2266060.31</v>
      </c>
      <c r="T101" s="270">
        <v>453640.82</v>
      </c>
      <c r="W101" s="270">
        <v>372330</v>
      </c>
      <c r="X101" s="270">
        <v>9000</v>
      </c>
      <c r="Y101" s="271">
        <v>650520</v>
      </c>
      <c r="AB101" s="271">
        <v>134630.09</v>
      </c>
      <c r="AC101" s="271">
        <v>66059.429999999993</v>
      </c>
      <c r="AE101" s="103">
        <f t="shared" si="7"/>
        <v>159484.34</v>
      </c>
      <c r="AF101" s="37">
        <f t="shared" si="8"/>
        <v>10885.5</v>
      </c>
      <c r="AG101" s="26">
        <f t="shared" si="9"/>
        <v>148598.84</v>
      </c>
      <c r="AH101" s="17">
        <f t="shared" si="10"/>
        <v>834970.82000000007</v>
      </c>
      <c r="AI101" s="19">
        <f t="shared" si="11"/>
        <v>851209.52</v>
      </c>
      <c r="AJ101" s="32">
        <f t="shared" si="12"/>
        <v>-16238.699999999953</v>
      </c>
    </row>
    <row r="102" spans="1:36" x14ac:dyDescent="0.2">
      <c r="A102" s="1" t="s">
        <v>491</v>
      </c>
      <c r="B102" s="1" t="s">
        <v>492</v>
      </c>
      <c r="C102" s="92">
        <v>3046</v>
      </c>
      <c r="D102" s="93" t="s">
        <v>1181</v>
      </c>
      <c r="E102" s="285" t="s">
        <v>2067</v>
      </c>
      <c r="F102" s="269">
        <v>100505.81</v>
      </c>
      <c r="G102" s="269">
        <v>0</v>
      </c>
      <c r="H102" s="269">
        <v>19597.009999999998</v>
      </c>
      <c r="I102" s="285">
        <v>11606.96</v>
      </c>
      <c r="J102" s="285">
        <v>3058.5</v>
      </c>
      <c r="Q102" s="285">
        <v>-123788</v>
      </c>
      <c r="R102" s="285">
        <v>803987.63</v>
      </c>
      <c r="T102" s="270">
        <v>339391.23</v>
      </c>
      <c r="W102" s="270">
        <v>331440</v>
      </c>
      <c r="X102" s="270">
        <v>4500</v>
      </c>
      <c r="Y102" s="271">
        <v>521860</v>
      </c>
      <c r="AA102" s="271">
        <v>6200</v>
      </c>
      <c r="AB102" s="271">
        <v>124603.46</v>
      </c>
      <c r="AC102" s="271">
        <v>7092.18</v>
      </c>
      <c r="AE102" s="103">
        <f t="shared" si="7"/>
        <v>120102.81999999999</v>
      </c>
      <c r="AF102" s="37">
        <f t="shared" si="8"/>
        <v>0</v>
      </c>
      <c r="AG102" s="26">
        <f t="shared" si="9"/>
        <v>120102.81999999999</v>
      </c>
      <c r="AH102" s="17">
        <f t="shared" si="10"/>
        <v>675331.23</v>
      </c>
      <c r="AI102" s="19">
        <f t="shared" si="11"/>
        <v>659755.64</v>
      </c>
      <c r="AJ102" s="32">
        <f t="shared" si="12"/>
        <v>15575.589999999967</v>
      </c>
    </row>
    <row r="103" spans="1:36" x14ac:dyDescent="0.2">
      <c r="A103" s="1" t="s">
        <v>491</v>
      </c>
      <c r="B103" s="1" t="s">
        <v>492</v>
      </c>
      <c r="C103" s="92">
        <v>3486</v>
      </c>
      <c r="D103" s="93" t="s">
        <v>1182</v>
      </c>
      <c r="E103" s="285" t="s">
        <v>2068</v>
      </c>
      <c r="F103" s="269">
        <v>98250.47</v>
      </c>
      <c r="G103" s="269">
        <v>0</v>
      </c>
      <c r="H103" s="269">
        <v>50139.38</v>
      </c>
      <c r="I103" s="285">
        <v>1068807.03</v>
      </c>
      <c r="J103" s="285">
        <v>38</v>
      </c>
      <c r="Q103" s="285">
        <v>-1427391.84</v>
      </c>
      <c r="R103" s="285">
        <v>2982456.62</v>
      </c>
      <c r="T103" s="270">
        <v>308627.42</v>
      </c>
      <c r="V103" s="270">
        <v>164.5</v>
      </c>
      <c r="W103" s="270">
        <v>188460</v>
      </c>
      <c r="Y103" s="271">
        <v>376400</v>
      </c>
      <c r="AA103" s="271">
        <v>13300</v>
      </c>
      <c r="AB103" s="271">
        <v>109780.93</v>
      </c>
      <c r="AC103" s="271">
        <v>329529.89</v>
      </c>
      <c r="AE103" s="103">
        <f t="shared" si="7"/>
        <v>148389.85</v>
      </c>
      <c r="AF103" s="37">
        <f t="shared" si="8"/>
        <v>0</v>
      </c>
      <c r="AG103" s="26">
        <f t="shared" si="9"/>
        <v>148389.85</v>
      </c>
      <c r="AH103" s="17">
        <f t="shared" si="10"/>
        <v>497251.92</v>
      </c>
      <c r="AI103" s="19">
        <f t="shared" si="11"/>
        <v>829010.82000000007</v>
      </c>
      <c r="AJ103" s="32">
        <f t="shared" si="12"/>
        <v>-331758.90000000008</v>
      </c>
    </row>
    <row r="104" spans="1:36" x14ac:dyDescent="0.2">
      <c r="A104" s="1" t="s">
        <v>491</v>
      </c>
      <c r="B104" s="1" t="s">
        <v>492</v>
      </c>
      <c r="C104" s="92">
        <v>4158</v>
      </c>
      <c r="D104" s="93" t="s">
        <v>1183</v>
      </c>
      <c r="E104" s="285" t="s">
        <v>2069</v>
      </c>
      <c r="F104" s="269">
        <v>106116.48</v>
      </c>
      <c r="G104" s="269">
        <v>0</v>
      </c>
      <c r="H104" s="269">
        <v>60733.55</v>
      </c>
      <c r="I104" s="285">
        <v>5</v>
      </c>
      <c r="J104" s="285">
        <v>143138.62</v>
      </c>
      <c r="L104" s="273">
        <v>2775</v>
      </c>
      <c r="N104" s="273">
        <v>141.16999999999999</v>
      </c>
      <c r="Q104" s="285">
        <v>-1759947.35</v>
      </c>
      <c r="R104" s="285">
        <v>2096504</v>
      </c>
      <c r="T104" s="270">
        <v>395774.44</v>
      </c>
      <c r="W104" s="270">
        <v>304230</v>
      </c>
      <c r="X104" s="270">
        <v>9000</v>
      </c>
      <c r="Y104" s="271">
        <v>588120</v>
      </c>
      <c r="AB104" s="271">
        <v>132008.23000000001</v>
      </c>
      <c r="AC104" s="271">
        <v>9638.3799999999992</v>
      </c>
      <c r="AE104" s="103">
        <f t="shared" si="7"/>
        <v>166850.03</v>
      </c>
      <c r="AF104" s="37">
        <f t="shared" si="8"/>
        <v>2916.17</v>
      </c>
      <c r="AG104" s="26">
        <f t="shared" si="9"/>
        <v>163933.85999999999</v>
      </c>
      <c r="AH104" s="17">
        <f t="shared" si="10"/>
        <v>709004.44</v>
      </c>
      <c r="AI104" s="19">
        <f t="shared" si="11"/>
        <v>729766.61</v>
      </c>
      <c r="AJ104" s="32">
        <f t="shared" si="12"/>
        <v>-20762.170000000042</v>
      </c>
    </row>
    <row r="105" spans="1:36" x14ac:dyDescent="0.2">
      <c r="A105" s="1" t="s">
        <v>491</v>
      </c>
      <c r="B105" s="1" t="s">
        <v>492</v>
      </c>
      <c r="C105" s="92">
        <v>4935</v>
      </c>
      <c r="D105" s="93" t="s">
        <v>1184</v>
      </c>
      <c r="E105" s="285" t="s">
        <v>2070</v>
      </c>
      <c r="F105" s="269">
        <v>277385.90000000002</v>
      </c>
      <c r="G105" s="269">
        <v>0</v>
      </c>
      <c r="H105" s="269">
        <v>3774.28</v>
      </c>
      <c r="I105" s="285">
        <v>430644.46</v>
      </c>
      <c r="J105" s="285">
        <v>59835.02</v>
      </c>
      <c r="N105" s="273">
        <v>101948.22</v>
      </c>
      <c r="Q105" s="285">
        <v>-3591254.61</v>
      </c>
      <c r="R105" s="285">
        <v>4349913</v>
      </c>
      <c r="T105" s="270">
        <v>631348.28</v>
      </c>
      <c r="V105" s="270">
        <v>340.33</v>
      </c>
      <c r="W105" s="270">
        <v>119280</v>
      </c>
      <c r="X105" s="270">
        <v>3000</v>
      </c>
      <c r="Y105" s="271">
        <v>523466</v>
      </c>
      <c r="AB105" s="271">
        <v>273569.46999999997</v>
      </c>
      <c r="AC105" s="271">
        <v>45900.09</v>
      </c>
      <c r="AE105" s="103">
        <f t="shared" si="7"/>
        <v>281160.18000000005</v>
      </c>
      <c r="AF105" s="37">
        <f t="shared" si="8"/>
        <v>101948.22</v>
      </c>
      <c r="AG105" s="26">
        <f t="shared" si="9"/>
        <v>179211.96000000005</v>
      </c>
      <c r="AH105" s="17">
        <f t="shared" si="10"/>
        <v>753968.61</v>
      </c>
      <c r="AI105" s="19">
        <f t="shared" si="11"/>
        <v>842935.55999999994</v>
      </c>
      <c r="AJ105" s="32">
        <f t="shared" si="12"/>
        <v>-88966.949999999953</v>
      </c>
    </row>
    <row r="106" spans="1:36" x14ac:dyDescent="0.2">
      <c r="A106" s="1" t="s">
        <v>491</v>
      </c>
      <c r="B106" s="1" t="s">
        <v>492</v>
      </c>
      <c r="C106" s="92">
        <v>4567</v>
      </c>
      <c r="D106" s="93" t="s">
        <v>1185</v>
      </c>
      <c r="E106" s="285" t="s">
        <v>2071</v>
      </c>
      <c r="F106" s="269">
        <v>408452.17</v>
      </c>
      <c r="G106" s="269">
        <v>0</v>
      </c>
      <c r="H106" s="269">
        <v>62082.2</v>
      </c>
      <c r="I106" s="285">
        <v>1238232.18</v>
      </c>
      <c r="J106" s="285">
        <v>1826.69</v>
      </c>
      <c r="L106" s="273">
        <v>6675</v>
      </c>
      <c r="Q106" s="285">
        <v>-714922.02</v>
      </c>
      <c r="R106" s="285">
        <v>2447083.0099999998</v>
      </c>
      <c r="T106" s="270">
        <v>2698091.13</v>
      </c>
      <c r="V106" s="270">
        <v>2.5499999999999998</v>
      </c>
      <c r="W106" s="270">
        <v>139950</v>
      </c>
      <c r="X106" s="270">
        <v>4500</v>
      </c>
      <c r="Y106" s="271">
        <v>372411</v>
      </c>
      <c r="AB106" s="271">
        <v>2491644.3199999998</v>
      </c>
      <c r="AC106" s="271">
        <v>6731.11</v>
      </c>
      <c r="AE106" s="103">
        <f t="shared" si="7"/>
        <v>470534.37</v>
      </c>
      <c r="AF106" s="37">
        <f t="shared" si="8"/>
        <v>6675</v>
      </c>
      <c r="AG106" s="26">
        <f t="shared" si="9"/>
        <v>463859.37</v>
      </c>
      <c r="AH106" s="17">
        <f t="shared" si="10"/>
        <v>2842543.6799999997</v>
      </c>
      <c r="AI106" s="19">
        <f t="shared" si="11"/>
        <v>2870786.4299999997</v>
      </c>
      <c r="AJ106" s="32">
        <f t="shared" si="12"/>
        <v>-28242.75</v>
      </c>
    </row>
    <row r="107" spans="1:36" x14ac:dyDescent="0.2">
      <c r="A107" s="1" t="s">
        <v>491</v>
      </c>
      <c r="B107" s="1" t="s">
        <v>492</v>
      </c>
      <c r="C107" s="92">
        <v>2903</v>
      </c>
      <c r="D107" s="93" t="s">
        <v>1186</v>
      </c>
      <c r="E107" s="285" t="s">
        <v>2154</v>
      </c>
      <c r="F107" s="269">
        <v>274991.3</v>
      </c>
      <c r="G107" s="269">
        <v>0</v>
      </c>
      <c r="H107" s="269">
        <v>29557.54</v>
      </c>
      <c r="I107" s="285">
        <v>229060.94</v>
      </c>
      <c r="J107" s="285">
        <v>-931.25</v>
      </c>
      <c r="N107" s="273">
        <v>323.2</v>
      </c>
      <c r="Q107" s="285">
        <v>-1837460.59</v>
      </c>
      <c r="R107" s="285">
        <v>2389700.83</v>
      </c>
      <c r="T107" s="270">
        <v>398324.02</v>
      </c>
      <c r="V107" s="270">
        <v>121.23</v>
      </c>
      <c r="W107" s="270">
        <v>302520</v>
      </c>
      <c r="X107" s="270">
        <v>9000</v>
      </c>
      <c r="Y107" s="271">
        <v>557220</v>
      </c>
      <c r="AB107" s="271">
        <v>129368.93</v>
      </c>
      <c r="AC107" s="271">
        <v>35815.230000000003</v>
      </c>
      <c r="AE107" s="103">
        <f t="shared" si="7"/>
        <v>304548.83999999997</v>
      </c>
      <c r="AF107" s="37">
        <f t="shared" si="8"/>
        <v>323.2</v>
      </c>
      <c r="AG107" s="26">
        <f t="shared" si="9"/>
        <v>304225.63999999996</v>
      </c>
      <c r="AH107" s="17">
        <f t="shared" si="10"/>
        <v>709965.25</v>
      </c>
      <c r="AI107" s="19">
        <f t="shared" si="11"/>
        <v>722404.15999999992</v>
      </c>
      <c r="AJ107" s="32">
        <f t="shared" si="12"/>
        <v>-12438.909999999916</v>
      </c>
    </row>
    <row r="108" spans="1:36" x14ac:dyDescent="0.2">
      <c r="A108" s="1" t="s">
        <v>491</v>
      </c>
      <c r="B108" s="1" t="s">
        <v>492</v>
      </c>
      <c r="C108" s="92">
        <v>3112</v>
      </c>
      <c r="D108" s="93" t="s">
        <v>1187</v>
      </c>
      <c r="E108" s="285" t="s">
        <v>2155</v>
      </c>
      <c r="F108" s="269">
        <v>108853.36</v>
      </c>
      <c r="G108" s="269">
        <v>0</v>
      </c>
      <c r="H108" s="269">
        <v>84282.79</v>
      </c>
      <c r="I108" s="285">
        <v>229270.25</v>
      </c>
      <c r="J108" s="285">
        <v>1025</v>
      </c>
      <c r="Q108" s="285">
        <v>-4892075.5999999996</v>
      </c>
      <c r="R108" s="285">
        <v>5385590.1100000003</v>
      </c>
      <c r="T108" s="270">
        <v>285337.40999999997</v>
      </c>
      <c r="W108" s="270">
        <v>70200</v>
      </c>
      <c r="Y108" s="271">
        <v>253920</v>
      </c>
      <c r="AB108" s="271">
        <v>138392.26999999999</v>
      </c>
      <c r="AC108" s="271">
        <v>28442.25</v>
      </c>
      <c r="AE108" s="103">
        <f t="shared" si="7"/>
        <v>193136.15</v>
      </c>
      <c r="AF108" s="37">
        <f t="shared" si="8"/>
        <v>0</v>
      </c>
      <c r="AG108" s="26">
        <f t="shared" si="9"/>
        <v>193136.15</v>
      </c>
      <c r="AH108" s="17">
        <f t="shared" si="10"/>
        <v>355537.41</v>
      </c>
      <c r="AI108" s="19">
        <f t="shared" si="11"/>
        <v>420754.52</v>
      </c>
      <c r="AJ108" s="32">
        <f t="shared" si="12"/>
        <v>-65217.110000000044</v>
      </c>
    </row>
    <row r="109" spans="1:36" x14ac:dyDescent="0.2">
      <c r="A109" s="1" t="s">
        <v>495</v>
      </c>
      <c r="B109" s="1" t="s">
        <v>496</v>
      </c>
      <c r="C109" s="92">
        <v>2783</v>
      </c>
      <c r="D109" s="93" t="s">
        <v>1188</v>
      </c>
      <c r="E109" s="284" t="s">
        <v>2072</v>
      </c>
      <c r="F109" s="269">
        <v>183139.03</v>
      </c>
      <c r="G109" s="269">
        <v>0</v>
      </c>
      <c r="H109" s="269">
        <v>37509.75</v>
      </c>
      <c r="I109" s="285">
        <v>240396.39</v>
      </c>
      <c r="J109" s="285">
        <v>86478.720000000001</v>
      </c>
      <c r="Q109" s="285">
        <v>-1104377.05</v>
      </c>
      <c r="R109" s="285">
        <v>1851650.31</v>
      </c>
      <c r="T109" s="270">
        <v>251160.65</v>
      </c>
      <c r="W109" s="270">
        <v>295620</v>
      </c>
      <c r="X109" s="270">
        <v>6900</v>
      </c>
      <c r="Y109" s="271">
        <v>460531.5</v>
      </c>
      <c r="AB109" s="271">
        <v>121504.56</v>
      </c>
      <c r="AC109" s="271">
        <v>41191.83</v>
      </c>
      <c r="AE109" s="103">
        <f t="shared" si="7"/>
        <v>220648.78</v>
      </c>
      <c r="AF109" s="37">
        <f t="shared" si="8"/>
        <v>0</v>
      </c>
      <c r="AG109" s="26">
        <f t="shared" si="9"/>
        <v>220648.78</v>
      </c>
      <c r="AH109" s="17">
        <f t="shared" si="10"/>
        <v>553680.65</v>
      </c>
      <c r="AI109" s="19">
        <f t="shared" si="11"/>
        <v>623227.89</v>
      </c>
      <c r="AJ109" s="32">
        <f t="shared" si="12"/>
        <v>-69547.239999999991</v>
      </c>
    </row>
    <row r="110" spans="1:36" x14ac:dyDescent="0.2">
      <c r="A110" s="1" t="s">
        <v>495</v>
      </c>
      <c r="B110" s="1" t="s">
        <v>496</v>
      </c>
      <c r="C110" s="92">
        <v>3884</v>
      </c>
      <c r="D110" s="93" t="s">
        <v>1189</v>
      </c>
      <c r="E110" s="285" t="s">
        <v>2073</v>
      </c>
      <c r="F110" s="269">
        <v>261597.22</v>
      </c>
      <c r="G110" s="269">
        <v>0</v>
      </c>
      <c r="H110" s="269">
        <v>29477.58</v>
      </c>
      <c r="I110" s="285">
        <v>607611.9</v>
      </c>
      <c r="J110" s="285">
        <v>124699.31</v>
      </c>
      <c r="Q110" s="285">
        <v>-248313.15</v>
      </c>
      <c r="R110" s="285">
        <v>1448584.45</v>
      </c>
      <c r="T110" s="270">
        <v>312073.21999999997</v>
      </c>
      <c r="W110" s="270">
        <v>343530</v>
      </c>
      <c r="X110" s="270">
        <v>9000</v>
      </c>
      <c r="Y110" s="271">
        <v>521717.5</v>
      </c>
      <c r="AB110" s="271">
        <v>145899.35999999999</v>
      </c>
      <c r="AC110" s="271">
        <v>58440.19</v>
      </c>
      <c r="AE110" s="103">
        <f t="shared" si="7"/>
        <v>291074.8</v>
      </c>
      <c r="AF110" s="37">
        <f t="shared" si="8"/>
        <v>0</v>
      </c>
      <c r="AG110" s="26">
        <f t="shared" si="9"/>
        <v>291074.8</v>
      </c>
      <c r="AH110" s="17">
        <f t="shared" si="10"/>
        <v>664603.22</v>
      </c>
      <c r="AI110" s="19">
        <f t="shared" si="11"/>
        <v>726057.05</v>
      </c>
      <c r="AJ110" s="32">
        <f t="shared" si="12"/>
        <v>-61453.830000000075</v>
      </c>
    </row>
    <row r="111" spans="1:36" x14ac:dyDescent="0.2">
      <c r="A111" s="1" t="s">
        <v>495</v>
      </c>
      <c r="B111" s="1" t="s">
        <v>496</v>
      </c>
      <c r="C111" s="92">
        <v>4358</v>
      </c>
      <c r="D111" s="93" t="s">
        <v>1190</v>
      </c>
      <c r="E111" s="285" t="s">
        <v>2074</v>
      </c>
      <c r="F111" s="269">
        <v>111831.65</v>
      </c>
      <c r="H111" s="269">
        <v>61010.14</v>
      </c>
      <c r="I111" s="285">
        <v>287509.53000000003</v>
      </c>
      <c r="J111" s="285">
        <v>58110.99</v>
      </c>
      <c r="N111" s="273">
        <v>150</v>
      </c>
      <c r="Q111" s="285">
        <v>-1759237.14</v>
      </c>
      <c r="R111" s="285">
        <v>2294612.94</v>
      </c>
      <c r="T111" s="270">
        <v>316019.42</v>
      </c>
      <c r="V111" s="270">
        <v>112.51</v>
      </c>
      <c r="W111" s="270">
        <v>453960</v>
      </c>
      <c r="X111" s="270">
        <v>4500</v>
      </c>
      <c r="Y111" s="271">
        <v>661519</v>
      </c>
      <c r="AB111" s="271">
        <v>164468.43</v>
      </c>
      <c r="AC111" s="271">
        <v>37494.58</v>
      </c>
      <c r="AE111" s="103">
        <f t="shared" si="7"/>
        <v>172841.78999999998</v>
      </c>
      <c r="AF111" s="37">
        <f t="shared" si="8"/>
        <v>150</v>
      </c>
      <c r="AG111" s="26">
        <f t="shared" si="9"/>
        <v>172691.78999999998</v>
      </c>
      <c r="AH111" s="17">
        <f t="shared" si="10"/>
        <v>774591.92999999993</v>
      </c>
      <c r="AI111" s="19">
        <f t="shared" si="11"/>
        <v>863482.00999999989</v>
      </c>
      <c r="AJ111" s="32">
        <f t="shared" si="12"/>
        <v>-88890.079999999958</v>
      </c>
    </row>
    <row r="112" spans="1:36" x14ac:dyDescent="0.2">
      <c r="A112" s="1" t="s">
        <v>495</v>
      </c>
      <c r="B112" s="1" t="s">
        <v>496</v>
      </c>
      <c r="C112" s="92">
        <v>1985</v>
      </c>
      <c r="D112" s="93" t="s">
        <v>1191</v>
      </c>
      <c r="E112" s="285" t="s">
        <v>2075</v>
      </c>
      <c r="F112" s="269">
        <v>39784.660000000003</v>
      </c>
      <c r="G112" s="269">
        <v>0</v>
      </c>
      <c r="H112" s="269">
        <v>38106.04</v>
      </c>
      <c r="I112" s="285">
        <v>157456.57</v>
      </c>
      <c r="J112" s="285">
        <v>80924.509999999995</v>
      </c>
      <c r="N112" s="273">
        <v>15</v>
      </c>
      <c r="Q112" s="285">
        <v>-1100226.8500000001</v>
      </c>
      <c r="R112" s="285">
        <v>1767292.42</v>
      </c>
      <c r="T112" s="270">
        <v>247596.11</v>
      </c>
      <c r="W112" s="270">
        <v>373170</v>
      </c>
      <c r="X112" s="270">
        <v>6000</v>
      </c>
      <c r="Y112" s="271">
        <v>506140</v>
      </c>
      <c r="AB112" s="271">
        <v>94538.86</v>
      </c>
      <c r="AC112" s="271">
        <v>32497.84</v>
      </c>
      <c r="AE112" s="103">
        <f t="shared" si="7"/>
        <v>77890.700000000012</v>
      </c>
      <c r="AF112" s="37">
        <f t="shared" si="8"/>
        <v>15</v>
      </c>
      <c r="AG112" s="26">
        <f t="shared" si="9"/>
        <v>77875.700000000012</v>
      </c>
      <c r="AH112" s="17">
        <f t="shared" si="10"/>
        <v>626766.11</v>
      </c>
      <c r="AI112" s="19">
        <f t="shared" si="11"/>
        <v>633176.69999999995</v>
      </c>
      <c r="AJ112" s="32">
        <f t="shared" si="12"/>
        <v>-6410.5899999999674</v>
      </c>
    </row>
    <row r="113" spans="1:36" x14ac:dyDescent="0.2">
      <c r="A113" s="1" t="s">
        <v>495</v>
      </c>
      <c r="B113" s="1" t="s">
        <v>496</v>
      </c>
      <c r="C113" s="92">
        <v>4265</v>
      </c>
      <c r="D113" s="93" t="s">
        <v>1192</v>
      </c>
      <c r="E113" s="285" t="s">
        <v>2076</v>
      </c>
      <c r="F113" s="269">
        <v>13932.45</v>
      </c>
      <c r="G113" s="269">
        <v>0</v>
      </c>
      <c r="H113" s="269">
        <v>12757.73</v>
      </c>
      <c r="I113" s="285">
        <v>776632.01</v>
      </c>
      <c r="J113" s="285">
        <v>49633.11</v>
      </c>
      <c r="Q113" s="285">
        <v>-87814.080000000002</v>
      </c>
      <c r="R113" s="285">
        <v>1775492.61</v>
      </c>
      <c r="T113" s="270">
        <v>326255.32</v>
      </c>
      <c r="W113" s="270">
        <v>437750</v>
      </c>
      <c r="X113" s="270">
        <v>18400</v>
      </c>
      <c r="Y113" s="271">
        <v>684203</v>
      </c>
      <c r="AB113" s="271">
        <v>226550.53</v>
      </c>
      <c r="AC113" s="271">
        <v>44555.19</v>
      </c>
      <c r="AE113" s="103">
        <f t="shared" si="7"/>
        <v>26690.18</v>
      </c>
      <c r="AF113" s="37">
        <f t="shared" si="8"/>
        <v>0</v>
      </c>
      <c r="AG113" s="26">
        <f t="shared" si="9"/>
        <v>26690.18</v>
      </c>
      <c r="AH113" s="17">
        <f t="shared" si="10"/>
        <v>782405.32000000007</v>
      </c>
      <c r="AI113" s="19">
        <f t="shared" si="11"/>
        <v>955308.72</v>
      </c>
      <c r="AJ113" s="32">
        <f t="shared" si="12"/>
        <v>-172903.39999999991</v>
      </c>
    </row>
    <row r="114" spans="1:36" x14ac:dyDescent="0.2">
      <c r="A114" s="1" t="s">
        <v>495</v>
      </c>
      <c r="B114" s="1" t="s">
        <v>496</v>
      </c>
      <c r="C114" s="92">
        <v>2947</v>
      </c>
      <c r="D114" s="93" t="s">
        <v>1193</v>
      </c>
      <c r="E114" s="285" t="s">
        <v>2156</v>
      </c>
      <c r="F114" s="269">
        <v>187340.4</v>
      </c>
      <c r="H114" s="269">
        <v>38523.46</v>
      </c>
      <c r="I114" s="285">
        <v>239344.9</v>
      </c>
      <c r="J114" s="285">
        <v>103273.35</v>
      </c>
      <c r="Q114" s="285">
        <v>-72279.960000000006</v>
      </c>
      <c r="R114" s="285">
        <v>2441491.2400000002</v>
      </c>
      <c r="T114" s="270">
        <v>269422.88</v>
      </c>
      <c r="W114" s="270">
        <v>174360</v>
      </c>
      <c r="X114" s="270">
        <v>4500</v>
      </c>
      <c r="Y114" s="271">
        <v>306208</v>
      </c>
      <c r="AB114" s="271">
        <v>186603.35</v>
      </c>
      <c r="AC114" s="271">
        <v>39593.360000000001</v>
      </c>
      <c r="AE114" s="103">
        <f t="shared" si="7"/>
        <v>225863.86</v>
      </c>
      <c r="AF114" s="37">
        <f t="shared" si="8"/>
        <v>0</v>
      </c>
      <c r="AG114" s="26">
        <f t="shared" si="9"/>
        <v>225863.86</v>
      </c>
      <c r="AH114" s="17">
        <f t="shared" si="10"/>
        <v>448282.88</v>
      </c>
      <c r="AI114" s="19">
        <f t="shared" si="11"/>
        <v>532404.71</v>
      </c>
      <c r="AJ114" s="32">
        <f t="shared" si="12"/>
        <v>-84121.829999999958</v>
      </c>
    </row>
    <row r="115" spans="1:36" x14ac:dyDescent="0.2">
      <c r="A115" s="1" t="s">
        <v>499</v>
      </c>
      <c r="B115" s="1" t="s">
        <v>500</v>
      </c>
      <c r="C115" s="92">
        <v>4403</v>
      </c>
      <c r="D115" s="93" t="s">
        <v>1194</v>
      </c>
      <c r="E115" s="285" t="s">
        <v>2077</v>
      </c>
      <c r="F115" s="269">
        <v>59532.67</v>
      </c>
      <c r="G115" s="269">
        <v>0</v>
      </c>
      <c r="H115" s="269">
        <v>38747.61</v>
      </c>
      <c r="I115" s="285">
        <v>164199.37</v>
      </c>
      <c r="J115" s="285">
        <v>105863.67</v>
      </c>
      <c r="N115" s="273">
        <v>41.78</v>
      </c>
      <c r="Q115" s="285">
        <v>-93087.11</v>
      </c>
      <c r="R115" s="285">
        <v>1753510.53</v>
      </c>
      <c r="T115" s="270">
        <v>355858.65</v>
      </c>
      <c r="W115" s="270">
        <v>501390</v>
      </c>
      <c r="Y115" s="271">
        <v>717360</v>
      </c>
      <c r="AB115" s="271">
        <v>145310.04</v>
      </c>
      <c r="AC115" s="271">
        <v>21200.53</v>
      </c>
      <c r="AE115" s="103">
        <f t="shared" si="7"/>
        <v>98280.28</v>
      </c>
      <c r="AF115" s="37">
        <f t="shared" si="8"/>
        <v>41.78</v>
      </c>
      <c r="AG115" s="26">
        <f t="shared" si="9"/>
        <v>98238.5</v>
      </c>
      <c r="AH115" s="17">
        <f t="shared" si="10"/>
        <v>857248.65</v>
      </c>
      <c r="AI115" s="19">
        <f t="shared" si="11"/>
        <v>883870.57000000007</v>
      </c>
      <c r="AJ115" s="32">
        <f t="shared" si="12"/>
        <v>-26621.920000000042</v>
      </c>
    </row>
    <row r="116" spans="1:36" x14ac:dyDescent="0.2">
      <c r="A116" s="1" t="s">
        <v>499</v>
      </c>
      <c r="B116" s="1" t="s">
        <v>500</v>
      </c>
      <c r="C116" s="92">
        <v>5267</v>
      </c>
      <c r="D116" s="93" t="s">
        <v>1195</v>
      </c>
      <c r="E116" s="285" t="s">
        <v>2078</v>
      </c>
      <c r="F116" s="269">
        <v>295461.59999999998</v>
      </c>
      <c r="G116" s="269">
        <v>0</v>
      </c>
      <c r="H116" s="269">
        <v>34325.11</v>
      </c>
      <c r="I116" s="285">
        <v>170556.44</v>
      </c>
      <c r="J116" s="285">
        <v>124076.91</v>
      </c>
      <c r="N116" s="273">
        <v>63.55</v>
      </c>
      <c r="Q116" s="285">
        <v>-189994.34</v>
      </c>
      <c r="R116" s="285">
        <v>2570940.36</v>
      </c>
      <c r="T116" s="270">
        <v>466357.04</v>
      </c>
      <c r="W116" s="270">
        <v>324420</v>
      </c>
      <c r="Y116" s="271">
        <v>622965</v>
      </c>
      <c r="AB116" s="271">
        <v>164872.64000000001</v>
      </c>
      <c r="AC116" s="271">
        <v>51424.08</v>
      </c>
      <c r="AE116" s="103">
        <f t="shared" si="7"/>
        <v>329786.70999999996</v>
      </c>
      <c r="AF116" s="37">
        <f t="shared" si="8"/>
        <v>63.55</v>
      </c>
      <c r="AG116" s="26">
        <f t="shared" si="9"/>
        <v>329723.15999999997</v>
      </c>
      <c r="AH116" s="17">
        <f t="shared" si="10"/>
        <v>790777.04</v>
      </c>
      <c r="AI116" s="19">
        <f t="shared" si="11"/>
        <v>839261.72</v>
      </c>
      <c r="AJ116" s="32">
        <f t="shared" si="12"/>
        <v>-48484.679999999935</v>
      </c>
    </row>
    <row r="117" spans="1:36" x14ac:dyDescent="0.2">
      <c r="A117" s="1" t="s">
        <v>499</v>
      </c>
      <c r="B117" s="1" t="s">
        <v>500</v>
      </c>
      <c r="C117" s="92">
        <v>5254</v>
      </c>
      <c r="D117" s="93" t="s">
        <v>1196</v>
      </c>
      <c r="E117" s="285" t="s">
        <v>2079</v>
      </c>
      <c r="F117" s="269">
        <v>586432.54</v>
      </c>
      <c r="G117" s="269">
        <v>0</v>
      </c>
      <c r="H117" s="269">
        <v>27198.959999999999</v>
      </c>
      <c r="I117" s="285">
        <v>945928.68</v>
      </c>
      <c r="J117" s="285">
        <v>148193.66</v>
      </c>
      <c r="Q117" s="285">
        <v>-117627.55</v>
      </c>
      <c r="R117" s="285">
        <v>2193906.69</v>
      </c>
      <c r="T117" s="270">
        <v>369705.9</v>
      </c>
      <c r="W117" s="270">
        <v>482400</v>
      </c>
      <c r="Y117" s="271">
        <v>664915</v>
      </c>
      <c r="AB117" s="271">
        <v>185634.84</v>
      </c>
      <c r="AC117" s="271">
        <v>59637.33</v>
      </c>
      <c r="AE117" s="103">
        <f t="shared" si="7"/>
        <v>613631.5</v>
      </c>
      <c r="AF117" s="37">
        <f t="shared" si="8"/>
        <v>0</v>
      </c>
      <c r="AG117" s="26">
        <f t="shared" si="9"/>
        <v>613631.5</v>
      </c>
      <c r="AH117" s="17">
        <f t="shared" si="10"/>
        <v>852105.9</v>
      </c>
      <c r="AI117" s="19">
        <f t="shared" si="11"/>
        <v>910187.16999999993</v>
      </c>
      <c r="AJ117" s="32">
        <f t="shared" si="12"/>
        <v>-58081.269999999902</v>
      </c>
    </row>
    <row r="118" spans="1:36" x14ac:dyDescent="0.2">
      <c r="A118" s="1" t="s">
        <v>499</v>
      </c>
      <c r="B118" s="1" t="s">
        <v>500</v>
      </c>
      <c r="C118" s="92">
        <v>3104</v>
      </c>
      <c r="D118" s="93" t="s">
        <v>1197</v>
      </c>
      <c r="E118" s="285" t="s">
        <v>2080</v>
      </c>
      <c r="F118" s="269">
        <v>344034.93</v>
      </c>
      <c r="G118" s="269">
        <v>0</v>
      </c>
      <c r="H118" s="269">
        <v>61380.84</v>
      </c>
      <c r="I118" s="285">
        <v>491780.76</v>
      </c>
      <c r="J118" s="285">
        <v>59362</v>
      </c>
      <c r="N118" s="273">
        <v>0</v>
      </c>
      <c r="Q118" s="285">
        <v>-64058.81</v>
      </c>
      <c r="R118" s="285">
        <v>2140701.11</v>
      </c>
      <c r="T118" s="270">
        <v>392563.14</v>
      </c>
      <c r="W118" s="270">
        <v>296570</v>
      </c>
      <c r="Y118" s="271">
        <v>540530</v>
      </c>
      <c r="AB118" s="271">
        <v>188148.46</v>
      </c>
      <c r="AC118" s="271">
        <v>36059.800000000003</v>
      </c>
      <c r="AE118" s="103">
        <f t="shared" si="7"/>
        <v>405415.77</v>
      </c>
      <c r="AF118" s="37">
        <f t="shared" si="8"/>
        <v>0</v>
      </c>
      <c r="AG118" s="26">
        <f t="shared" si="9"/>
        <v>405415.77</v>
      </c>
      <c r="AH118" s="17">
        <f t="shared" si="10"/>
        <v>689133.14</v>
      </c>
      <c r="AI118" s="19">
        <f t="shared" si="11"/>
        <v>764738.26</v>
      </c>
      <c r="AJ118" s="32">
        <f t="shared" si="12"/>
        <v>-75605.119999999995</v>
      </c>
    </row>
    <row r="119" spans="1:36" x14ac:dyDescent="0.2">
      <c r="A119" s="1" t="s">
        <v>499</v>
      </c>
      <c r="B119" s="1" t="s">
        <v>500</v>
      </c>
      <c r="C119" s="92">
        <v>5560</v>
      </c>
      <c r="D119" s="93" t="s">
        <v>1198</v>
      </c>
      <c r="E119" s="285" t="s">
        <v>2081</v>
      </c>
      <c r="F119" s="269">
        <v>888395.78</v>
      </c>
      <c r="G119" s="269">
        <v>0</v>
      </c>
      <c r="H119" s="269">
        <v>7334.16</v>
      </c>
      <c r="I119" s="285">
        <v>479198.32</v>
      </c>
      <c r="J119" s="285">
        <v>116434.1</v>
      </c>
      <c r="Q119" s="285">
        <v>-76825.19</v>
      </c>
      <c r="R119" s="285">
        <v>2916966.34</v>
      </c>
      <c r="T119" s="270">
        <v>374112.06</v>
      </c>
      <c r="U119" s="270">
        <v>130000</v>
      </c>
      <c r="W119" s="270">
        <v>455610</v>
      </c>
      <c r="Y119" s="271">
        <v>645738</v>
      </c>
      <c r="AB119" s="271">
        <v>185313.17</v>
      </c>
      <c r="AC119" s="271">
        <v>59176.45</v>
      </c>
      <c r="AE119" s="103">
        <f t="shared" si="7"/>
        <v>895729.94000000006</v>
      </c>
      <c r="AF119" s="37">
        <f t="shared" si="8"/>
        <v>0</v>
      </c>
      <c r="AG119" s="26">
        <f t="shared" si="9"/>
        <v>895729.94000000006</v>
      </c>
      <c r="AH119" s="17">
        <f t="shared" si="10"/>
        <v>959722.06</v>
      </c>
      <c r="AI119" s="19">
        <f t="shared" si="11"/>
        <v>890227.62</v>
      </c>
      <c r="AJ119" s="32">
        <f t="shared" si="12"/>
        <v>69494.440000000061</v>
      </c>
    </row>
    <row r="120" spans="1:36" x14ac:dyDescent="0.2">
      <c r="A120" s="1" t="s">
        <v>499</v>
      </c>
      <c r="B120" s="1" t="s">
        <v>500</v>
      </c>
      <c r="C120" s="92">
        <v>4224</v>
      </c>
      <c r="D120" s="93" t="s">
        <v>1199</v>
      </c>
      <c r="E120" s="285" t="s">
        <v>2082</v>
      </c>
      <c r="F120" s="269">
        <v>697880.5</v>
      </c>
      <c r="G120" s="269">
        <v>0</v>
      </c>
      <c r="H120" s="269">
        <v>20763.060000000001</v>
      </c>
      <c r="I120" s="285">
        <v>2330701.8199999998</v>
      </c>
      <c r="J120" s="285">
        <v>113687.83</v>
      </c>
      <c r="N120" s="273">
        <v>523.1</v>
      </c>
      <c r="Q120" s="285">
        <v>-253511.86</v>
      </c>
      <c r="R120" s="285">
        <v>1273796.02</v>
      </c>
      <c r="T120" s="270">
        <v>369289.33</v>
      </c>
      <c r="W120" s="270">
        <v>395850</v>
      </c>
      <c r="Y120" s="271">
        <v>615195</v>
      </c>
      <c r="AB120" s="271">
        <v>148682.01</v>
      </c>
      <c r="AC120" s="271">
        <v>62423.93</v>
      </c>
      <c r="AE120" s="103">
        <f t="shared" si="7"/>
        <v>718643.56</v>
      </c>
      <c r="AF120" s="37">
        <f t="shared" si="8"/>
        <v>523.1</v>
      </c>
      <c r="AG120" s="26">
        <f t="shared" si="9"/>
        <v>718120.46000000008</v>
      </c>
      <c r="AH120" s="17">
        <f t="shared" si="10"/>
        <v>765139.33000000007</v>
      </c>
      <c r="AI120" s="19">
        <f t="shared" si="11"/>
        <v>826300.94000000006</v>
      </c>
      <c r="AJ120" s="32">
        <f t="shared" si="12"/>
        <v>-61161.609999999986</v>
      </c>
    </row>
    <row r="121" spans="1:36" x14ac:dyDescent="0.2">
      <c r="A121" s="1" t="s">
        <v>499</v>
      </c>
      <c r="B121" s="1" t="s">
        <v>500</v>
      </c>
      <c r="C121" s="92">
        <v>6946</v>
      </c>
      <c r="D121" s="93" t="s">
        <v>1200</v>
      </c>
      <c r="E121" s="285" t="s">
        <v>2083</v>
      </c>
      <c r="F121" s="269">
        <v>468699.61</v>
      </c>
      <c r="G121" s="269">
        <v>0</v>
      </c>
      <c r="H121" s="269">
        <v>31198.14</v>
      </c>
      <c r="I121" s="285">
        <v>1092697.17</v>
      </c>
      <c r="J121" s="285">
        <v>173974.27</v>
      </c>
      <c r="N121" s="273">
        <v>0</v>
      </c>
      <c r="Q121" s="285">
        <v>346959.71</v>
      </c>
      <c r="R121" s="285">
        <v>1503797.2</v>
      </c>
      <c r="T121" s="270">
        <v>503287.93</v>
      </c>
      <c r="W121" s="270">
        <v>424440</v>
      </c>
      <c r="Y121" s="271">
        <v>766605</v>
      </c>
      <c r="AB121" s="271">
        <v>171899.63</v>
      </c>
      <c r="AC121" s="271">
        <v>31858.52</v>
      </c>
      <c r="AE121" s="103">
        <f t="shared" si="7"/>
        <v>499897.75</v>
      </c>
      <c r="AF121" s="37">
        <f t="shared" si="8"/>
        <v>0</v>
      </c>
      <c r="AG121" s="26">
        <f t="shared" si="9"/>
        <v>499897.75</v>
      </c>
      <c r="AH121" s="17">
        <f t="shared" si="10"/>
        <v>927727.92999999993</v>
      </c>
      <c r="AI121" s="19">
        <f t="shared" si="11"/>
        <v>970363.15</v>
      </c>
      <c r="AJ121" s="32">
        <f t="shared" si="12"/>
        <v>-42635.220000000088</v>
      </c>
    </row>
    <row r="122" spans="1:36" x14ac:dyDescent="0.2">
      <c r="A122" s="1" t="s">
        <v>499</v>
      </c>
      <c r="B122" s="1" t="s">
        <v>500</v>
      </c>
      <c r="C122" s="92">
        <v>4263</v>
      </c>
      <c r="D122" s="93" t="s">
        <v>1201</v>
      </c>
      <c r="E122" s="285" t="s">
        <v>2084</v>
      </c>
      <c r="F122" s="269">
        <v>428915.89</v>
      </c>
      <c r="G122" s="269">
        <v>0</v>
      </c>
      <c r="H122" s="269">
        <v>34970.22</v>
      </c>
      <c r="I122" s="285">
        <v>452373.99</v>
      </c>
      <c r="J122" s="285">
        <v>94794.12</v>
      </c>
      <c r="L122" s="273">
        <v>0</v>
      </c>
      <c r="Q122" s="285">
        <v>-103471.76</v>
      </c>
      <c r="R122" s="285">
        <v>1567499.51</v>
      </c>
      <c r="T122" s="270">
        <v>252756.33</v>
      </c>
      <c r="W122" s="270">
        <v>447090</v>
      </c>
      <c r="Y122" s="271">
        <v>548310</v>
      </c>
      <c r="AB122" s="271">
        <v>129970.04</v>
      </c>
      <c r="AC122" s="271">
        <v>21320.82</v>
      </c>
      <c r="AE122" s="103">
        <f t="shared" si="7"/>
        <v>463886.11</v>
      </c>
      <c r="AF122" s="37">
        <f t="shared" si="8"/>
        <v>0</v>
      </c>
      <c r="AG122" s="26">
        <f t="shared" si="9"/>
        <v>463886.11</v>
      </c>
      <c r="AH122" s="17">
        <f t="shared" si="10"/>
        <v>699846.33</v>
      </c>
      <c r="AI122" s="19">
        <f t="shared" si="11"/>
        <v>699600.86</v>
      </c>
      <c r="AJ122" s="32">
        <f t="shared" si="12"/>
        <v>245.46999999997206</v>
      </c>
    </row>
    <row r="123" spans="1:36" x14ac:dyDescent="0.2">
      <c r="A123" s="1" t="s">
        <v>499</v>
      </c>
      <c r="B123" s="1" t="s">
        <v>500</v>
      </c>
      <c r="C123" s="92">
        <v>3035</v>
      </c>
      <c r="D123" s="93" t="s">
        <v>1202</v>
      </c>
      <c r="E123" s="285" t="s">
        <v>2160</v>
      </c>
      <c r="F123" s="269">
        <v>325891.48</v>
      </c>
      <c r="G123" s="269">
        <v>0</v>
      </c>
      <c r="H123" s="269">
        <v>35818.410000000003</v>
      </c>
      <c r="I123" s="285">
        <v>662295.86</v>
      </c>
      <c r="J123" s="285">
        <v>67091.62</v>
      </c>
      <c r="N123" s="273">
        <v>191.5</v>
      </c>
      <c r="Q123" s="285">
        <v>-119887.54</v>
      </c>
      <c r="R123" s="285">
        <v>2486417.9700000002</v>
      </c>
      <c r="T123" s="270">
        <v>293381.53000000003</v>
      </c>
      <c r="W123" s="270">
        <v>265970</v>
      </c>
      <c r="Y123" s="271">
        <v>461840</v>
      </c>
      <c r="AB123" s="271">
        <v>82894.740000000005</v>
      </c>
      <c r="AC123" s="271">
        <v>41066.03</v>
      </c>
      <c r="AE123" s="103">
        <f t="shared" si="7"/>
        <v>361709.89</v>
      </c>
      <c r="AF123" s="37">
        <f t="shared" si="8"/>
        <v>191.5</v>
      </c>
      <c r="AG123" s="26">
        <f t="shared" si="9"/>
        <v>361518.39</v>
      </c>
      <c r="AH123" s="17">
        <f t="shared" si="10"/>
        <v>559351.53</v>
      </c>
      <c r="AI123" s="19">
        <f t="shared" si="11"/>
        <v>585800.77</v>
      </c>
      <c r="AJ123" s="32">
        <f t="shared" si="12"/>
        <v>-26449.239999999991</v>
      </c>
    </row>
    <row r="124" spans="1:36" x14ac:dyDescent="0.2">
      <c r="A124" s="1" t="s">
        <v>499</v>
      </c>
      <c r="B124" s="1" t="s">
        <v>500</v>
      </c>
      <c r="C124" s="92">
        <v>3444</v>
      </c>
      <c r="D124" s="93" t="s">
        <v>1203</v>
      </c>
      <c r="E124" s="285" t="s">
        <v>2161</v>
      </c>
      <c r="F124" s="269">
        <v>393788.31</v>
      </c>
      <c r="G124" s="269">
        <v>0</v>
      </c>
      <c r="H124" s="269">
        <v>36655.99</v>
      </c>
      <c r="I124" s="285">
        <v>377936.67</v>
      </c>
      <c r="J124" s="285">
        <v>81443.820000000007</v>
      </c>
      <c r="N124" s="273">
        <v>168</v>
      </c>
      <c r="Q124" s="285">
        <v>-88642.02</v>
      </c>
      <c r="R124" s="285">
        <v>2517902.33</v>
      </c>
      <c r="T124" s="270">
        <v>337326.8</v>
      </c>
      <c r="W124" s="270">
        <v>267960</v>
      </c>
      <c r="Y124" s="271">
        <v>475050</v>
      </c>
      <c r="AB124" s="271">
        <v>147497.4</v>
      </c>
      <c r="AC124" s="271">
        <v>37670.370000000003</v>
      </c>
      <c r="AE124" s="103">
        <f t="shared" si="7"/>
        <v>430444.3</v>
      </c>
      <c r="AF124" s="37">
        <f t="shared" si="8"/>
        <v>168</v>
      </c>
      <c r="AG124" s="26">
        <f t="shared" si="9"/>
        <v>430276.3</v>
      </c>
      <c r="AH124" s="17">
        <f t="shared" si="10"/>
        <v>605286.80000000005</v>
      </c>
      <c r="AI124" s="19">
        <f t="shared" si="11"/>
        <v>660217.77</v>
      </c>
      <c r="AJ124" s="32">
        <f t="shared" si="12"/>
        <v>-54930.969999999972</v>
      </c>
    </row>
    <row r="125" spans="1:36" x14ac:dyDescent="0.2">
      <c r="A125" s="1" t="s">
        <v>503</v>
      </c>
      <c r="B125" s="1" t="s">
        <v>504</v>
      </c>
      <c r="C125" s="92">
        <v>2224</v>
      </c>
      <c r="D125" s="93" t="s">
        <v>1204</v>
      </c>
      <c r="E125" s="285" t="s">
        <v>2085</v>
      </c>
      <c r="F125" s="269">
        <v>475166.29</v>
      </c>
      <c r="G125" s="269">
        <v>0</v>
      </c>
      <c r="H125" s="269">
        <v>73098.98</v>
      </c>
      <c r="I125" s="285">
        <v>170544.48</v>
      </c>
      <c r="J125" s="285">
        <v>23438.01</v>
      </c>
      <c r="L125" s="273">
        <v>39100</v>
      </c>
      <c r="R125" s="285">
        <v>2171633.4300000002</v>
      </c>
      <c r="T125" s="270">
        <v>445333.71</v>
      </c>
      <c r="U125" s="270">
        <v>34300</v>
      </c>
      <c r="V125" s="270">
        <v>2.93</v>
      </c>
      <c r="W125" s="270">
        <v>318793.5</v>
      </c>
      <c r="Y125" s="271">
        <v>411271.5</v>
      </c>
      <c r="AB125" s="271">
        <v>129042.94</v>
      </c>
      <c r="AC125" s="271">
        <v>34665.839999999997</v>
      </c>
      <c r="AE125" s="103">
        <f t="shared" si="7"/>
        <v>548265.27</v>
      </c>
      <c r="AF125" s="37">
        <f t="shared" si="8"/>
        <v>39100</v>
      </c>
      <c r="AG125" s="26">
        <f t="shared" si="9"/>
        <v>509165.27</v>
      </c>
      <c r="AH125" s="17">
        <f t="shared" si="10"/>
        <v>798430.14</v>
      </c>
      <c r="AI125" s="19">
        <f t="shared" si="11"/>
        <v>574980.27999999991</v>
      </c>
      <c r="AJ125" s="32">
        <f t="shared" si="12"/>
        <v>223449.8600000001</v>
      </c>
    </row>
    <row r="126" spans="1:36" x14ac:dyDescent="0.2">
      <c r="A126" s="1" t="s">
        <v>503</v>
      </c>
      <c r="B126" s="1" t="s">
        <v>504</v>
      </c>
      <c r="C126" s="92">
        <v>6948</v>
      </c>
      <c r="D126" s="93" t="s">
        <v>1205</v>
      </c>
      <c r="E126" s="285" t="s">
        <v>2086</v>
      </c>
      <c r="F126" s="269">
        <v>634427.9</v>
      </c>
      <c r="G126" s="269">
        <v>0</v>
      </c>
      <c r="H126" s="269">
        <v>106570.7</v>
      </c>
      <c r="I126" s="285">
        <v>2424.6999999999998</v>
      </c>
      <c r="J126" s="285">
        <v>145377.54</v>
      </c>
      <c r="N126" s="273">
        <v>0</v>
      </c>
      <c r="R126" s="285">
        <v>1977387.82</v>
      </c>
      <c r="T126" s="270">
        <v>1117319.72</v>
      </c>
      <c r="V126" s="270">
        <v>182844.12</v>
      </c>
      <c r="W126" s="270">
        <v>610854</v>
      </c>
      <c r="Y126" s="271">
        <v>953394</v>
      </c>
      <c r="AB126" s="271">
        <v>156462.32999999999</v>
      </c>
      <c r="AC126" s="271">
        <v>21737.11</v>
      </c>
      <c r="AE126" s="103">
        <f t="shared" si="7"/>
        <v>740998.6</v>
      </c>
      <c r="AF126" s="37">
        <f t="shared" si="8"/>
        <v>0</v>
      </c>
      <c r="AG126" s="26">
        <f t="shared" si="9"/>
        <v>740998.6</v>
      </c>
      <c r="AH126" s="17">
        <f t="shared" si="10"/>
        <v>1911017.8399999999</v>
      </c>
      <c r="AI126" s="19">
        <f t="shared" si="11"/>
        <v>1131593.4400000002</v>
      </c>
      <c r="AJ126" s="32">
        <f t="shared" si="12"/>
        <v>779424.39999999967</v>
      </c>
    </row>
    <row r="127" spans="1:36" x14ac:dyDescent="0.2">
      <c r="A127" s="1" t="s">
        <v>503</v>
      </c>
      <c r="B127" s="1" t="s">
        <v>504</v>
      </c>
      <c r="C127" s="92">
        <v>2265</v>
      </c>
      <c r="D127" s="93" t="s">
        <v>1206</v>
      </c>
      <c r="E127" s="285" t="s">
        <v>2087</v>
      </c>
      <c r="F127" s="269">
        <v>362581.96</v>
      </c>
      <c r="G127" s="269">
        <v>0</v>
      </c>
      <c r="H127" s="269">
        <v>29058.74</v>
      </c>
      <c r="I127" s="285">
        <v>168642.53</v>
      </c>
      <c r="J127" s="285">
        <v>59857.440000000002</v>
      </c>
      <c r="L127" s="273">
        <v>74600</v>
      </c>
      <c r="R127" s="285">
        <v>1774116.27</v>
      </c>
      <c r="T127" s="270">
        <v>540181.14</v>
      </c>
      <c r="W127" s="270">
        <v>275992.5</v>
      </c>
      <c r="X127" s="270">
        <v>5000</v>
      </c>
      <c r="Y127" s="271">
        <v>366811.5</v>
      </c>
      <c r="AB127" s="271">
        <v>128031.83</v>
      </c>
      <c r="AC127" s="271">
        <v>17920.490000000002</v>
      </c>
      <c r="AE127" s="103">
        <f t="shared" si="7"/>
        <v>391640.7</v>
      </c>
      <c r="AF127" s="37">
        <f t="shared" si="8"/>
        <v>74600</v>
      </c>
      <c r="AG127" s="26">
        <f t="shared" si="9"/>
        <v>317040.7</v>
      </c>
      <c r="AH127" s="17">
        <f t="shared" si="10"/>
        <v>821173.64</v>
      </c>
      <c r="AI127" s="19">
        <f t="shared" si="11"/>
        <v>512763.82</v>
      </c>
      <c r="AJ127" s="32">
        <f t="shared" si="12"/>
        <v>308409.82</v>
      </c>
    </row>
    <row r="128" spans="1:36" x14ac:dyDescent="0.2">
      <c r="A128" s="1" t="s">
        <v>503</v>
      </c>
      <c r="B128" s="1" t="s">
        <v>504</v>
      </c>
      <c r="C128" s="92">
        <v>4502</v>
      </c>
      <c r="D128" s="93" t="s">
        <v>1207</v>
      </c>
      <c r="E128" s="285" t="s">
        <v>2088</v>
      </c>
      <c r="F128" s="269">
        <v>567000.03</v>
      </c>
      <c r="G128" s="269">
        <v>0</v>
      </c>
      <c r="H128" s="269">
        <v>135866.94</v>
      </c>
      <c r="I128" s="285">
        <v>117318.25</v>
      </c>
      <c r="J128" s="285">
        <v>73909.009999999995</v>
      </c>
      <c r="L128" s="273">
        <v>62400</v>
      </c>
      <c r="R128" s="285">
        <v>1520211.94</v>
      </c>
      <c r="T128" s="270">
        <v>624946.30000000005</v>
      </c>
      <c r="V128" s="270">
        <v>66.89</v>
      </c>
      <c r="W128" s="270">
        <v>645707.5</v>
      </c>
      <c r="Y128" s="271">
        <v>759737.5</v>
      </c>
      <c r="AB128" s="271">
        <v>97633.88</v>
      </c>
      <c r="AC128" s="271">
        <v>10352.49</v>
      </c>
      <c r="AE128" s="103">
        <f t="shared" si="7"/>
        <v>702866.97</v>
      </c>
      <c r="AF128" s="37">
        <f t="shared" si="8"/>
        <v>62400</v>
      </c>
      <c r="AG128" s="26">
        <f t="shared" si="9"/>
        <v>640466.97</v>
      </c>
      <c r="AH128" s="17">
        <f t="shared" si="10"/>
        <v>1270720.69</v>
      </c>
      <c r="AI128" s="19">
        <f t="shared" si="11"/>
        <v>867723.87</v>
      </c>
      <c r="AJ128" s="32">
        <f t="shared" si="12"/>
        <v>402996.81999999995</v>
      </c>
    </row>
    <row r="129" spans="1:36" x14ac:dyDescent="0.2">
      <c r="A129" s="1" t="s">
        <v>503</v>
      </c>
      <c r="B129" s="1" t="s">
        <v>504</v>
      </c>
      <c r="C129" s="92">
        <v>6455</v>
      </c>
      <c r="D129" s="93" t="s">
        <v>1208</v>
      </c>
      <c r="E129" s="285" t="s">
        <v>2089</v>
      </c>
      <c r="F129" s="269">
        <v>1039702.18</v>
      </c>
      <c r="G129" s="269">
        <v>0</v>
      </c>
      <c r="H129" s="269">
        <v>47054.23</v>
      </c>
      <c r="I129" s="285">
        <v>163162.03</v>
      </c>
      <c r="J129" s="285">
        <v>104787.11</v>
      </c>
      <c r="R129" s="285">
        <v>2436322.09</v>
      </c>
      <c r="T129" s="270">
        <v>957128.38</v>
      </c>
      <c r="U129" s="270">
        <v>48000</v>
      </c>
      <c r="W129" s="270">
        <v>357985.5</v>
      </c>
      <c r="X129" s="270">
        <v>11200</v>
      </c>
      <c r="Y129" s="271">
        <v>589522.5</v>
      </c>
      <c r="AB129" s="271">
        <v>282230.11</v>
      </c>
      <c r="AC129" s="271">
        <v>25512.01</v>
      </c>
      <c r="AE129" s="103">
        <f t="shared" si="7"/>
        <v>1086756.4100000001</v>
      </c>
      <c r="AF129" s="37">
        <f t="shared" si="8"/>
        <v>0</v>
      </c>
      <c r="AG129" s="26">
        <f t="shared" si="9"/>
        <v>1086756.4100000001</v>
      </c>
      <c r="AH129" s="17">
        <f t="shared" si="10"/>
        <v>1374313.88</v>
      </c>
      <c r="AI129" s="19">
        <f t="shared" si="11"/>
        <v>897264.62</v>
      </c>
      <c r="AJ129" s="32">
        <f t="shared" si="12"/>
        <v>477049.25999999989</v>
      </c>
    </row>
    <row r="130" spans="1:36" x14ac:dyDescent="0.2">
      <c r="A130" s="1" t="s">
        <v>503</v>
      </c>
      <c r="B130" s="1" t="s">
        <v>504</v>
      </c>
      <c r="C130" s="92">
        <v>1661</v>
      </c>
      <c r="D130" s="93" t="s">
        <v>1209</v>
      </c>
      <c r="E130" s="285" t="s">
        <v>2090</v>
      </c>
      <c r="F130" s="269">
        <v>275233.88</v>
      </c>
      <c r="G130" s="269">
        <v>0</v>
      </c>
      <c r="H130" s="269">
        <v>54590.63</v>
      </c>
      <c r="I130" s="285">
        <v>338639.83</v>
      </c>
      <c r="J130" s="285">
        <v>138077.47</v>
      </c>
      <c r="N130" s="273">
        <v>0</v>
      </c>
      <c r="R130" s="285">
        <v>1752442.7</v>
      </c>
      <c r="T130" s="270">
        <v>463408.57</v>
      </c>
      <c r="U130" s="270">
        <v>89500</v>
      </c>
      <c r="W130" s="270">
        <v>133680</v>
      </c>
      <c r="X130" s="270">
        <v>2800</v>
      </c>
      <c r="Y130" s="271">
        <v>225791</v>
      </c>
      <c r="AB130" s="271">
        <v>146376.24</v>
      </c>
      <c r="AC130" s="271">
        <v>34908.33</v>
      </c>
      <c r="AE130" s="103">
        <f t="shared" si="7"/>
        <v>329824.51</v>
      </c>
      <c r="AF130" s="37">
        <f t="shared" si="8"/>
        <v>0</v>
      </c>
      <c r="AG130" s="26">
        <f t="shared" si="9"/>
        <v>329824.51</v>
      </c>
      <c r="AH130" s="17">
        <f t="shared" si="10"/>
        <v>689388.57000000007</v>
      </c>
      <c r="AI130" s="19">
        <f t="shared" si="11"/>
        <v>407075.57</v>
      </c>
      <c r="AJ130" s="32">
        <f t="shared" si="12"/>
        <v>282313.00000000006</v>
      </c>
    </row>
    <row r="131" spans="1:36" x14ac:dyDescent="0.2">
      <c r="A131" s="1" t="s">
        <v>503</v>
      </c>
      <c r="B131" s="1" t="s">
        <v>504</v>
      </c>
      <c r="C131" s="92">
        <v>1935</v>
      </c>
      <c r="D131" s="93" t="s">
        <v>1210</v>
      </c>
      <c r="E131" s="285" t="s">
        <v>2091</v>
      </c>
      <c r="F131" s="269">
        <v>327801.01</v>
      </c>
      <c r="G131" s="269">
        <v>0</v>
      </c>
      <c r="H131" s="269">
        <v>41000.97</v>
      </c>
      <c r="I131" s="285">
        <v>356701.09</v>
      </c>
      <c r="J131" s="285">
        <v>41128.22</v>
      </c>
      <c r="R131" s="285">
        <v>2586652.75</v>
      </c>
      <c r="T131" s="270">
        <v>382430.44</v>
      </c>
      <c r="V131" s="270">
        <v>43.36</v>
      </c>
      <c r="W131" s="270">
        <v>304104</v>
      </c>
      <c r="X131" s="270">
        <v>2800</v>
      </c>
      <c r="Y131" s="271">
        <v>366864</v>
      </c>
      <c r="AB131" s="271">
        <v>149625.62</v>
      </c>
      <c r="AC131" s="271">
        <v>39488.160000000003</v>
      </c>
      <c r="AE131" s="103">
        <f t="shared" si="7"/>
        <v>368801.98</v>
      </c>
      <c r="AF131" s="37">
        <f t="shared" si="8"/>
        <v>0</v>
      </c>
      <c r="AG131" s="26">
        <f t="shared" si="9"/>
        <v>368801.98</v>
      </c>
      <c r="AH131" s="17">
        <f t="shared" si="10"/>
        <v>689377.8</v>
      </c>
      <c r="AI131" s="19">
        <f t="shared" si="11"/>
        <v>555977.78</v>
      </c>
      <c r="AJ131" s="32">
        <f t="shared" si="12"/>
        <v>133400.02000000002</v>
      </c>
    </row>
    <row r="132" spans="1:36" x14ac:dyDescent="0.2">
      <c r="A132" s="1" t="s">
        <v>503</v>
      </c>
      <c r="B132" s="1" t="s">
        <v>504</v>
      </c>
      <c r="C132" s="92">
        <v>4296</v>
      </c>
      <c r="D132" s="93" t="s">
        <v>1211</v>
      </c>
      <c r="E132" s="285" t="s">
        <v>2092</v>
      </c>
      <c r="F132" s="269">
        <v>504264.01</v>
      </c>
      <c r="G132" s="269">
        <v>0</v>
      </c>
      <c r="H132" s="269">
        <v>77889.679999999993</v>
      </c>
      <c r="I132" s="285">
        <v>52760.3</v>
      </c>
      <c r="J132" s="285">
        <v>67812.89</v>
      </c>
      <c r="L132" s="273">
        <v>57500</v>
      </c>
      <c r="R132" s="285">
        <v>1898238.82</v>
      </c>
      <c r="T132" s="270">
        <v>687481.6</v>
      </c>
      <c r="W132" s="270">
        <v>434166</v>
      </c>
      <c r="X132" s="270">
        <v>2800</v>
      </c>
      <c r="Y132" s="271">
        <v>560556</v>
      </c>
      <c r="AB132" s="271">
        <v>169370.15</v>
      </c>
      <c r="AC132" s="271">
        <v>22205.85</v>
      </c>
      <c r="AE132" s="103">
        <f t="shared" si="7"/>
        <v>582153.68999999994</v>
      </c>
      <c r="AF132" s="37">
        <f t="shared" si="8"/>
        <v>57500</v>
      </c>
      <c r="AG132" s="26">
        <f t="shared" si="9"/>
        <v>524653.68999999994</v>
      </c>
      <c r="AH132" s="17">
        <f t="shared" si="10"/>
        <v>1124447.6000000001</v>
      </c>
      <c r="AI132" s="19">
        <f t="shared" si="11"/>
        <v>752132</v>
      </c>
      <c r="AJ132" s="32">
        <f t="shared" si="12"/>
        <v>372315.60000000009</v>
      </c>
    </row>
    <row r="133" spans="1:36" x14ac:dyDescent="0.2">
      <c r="A133" s="1" t="s">
        <v>503</v>
      </c>
      <c r="B133" s="1" t="s">
        <v>504</v>
      </c>
      <c r="C133" s="92">
        <v>4985</v>
      </c>
      <c r="D133" s="93" t="s">
        <v>1212</v>
      </c>
      <c r="E133" s="285" t="s">
        <v>2093</v>
      </c>
      <c r="F133" s="269">
        <v>703798.8</v>
      </c>
      <c r="G133" s="269">
        <v>0</v>
      </c>
      <c r="H133" s="269">
        <v>123768.25</v>
      </c>
      <c r="I133" s="285">
        <v>380378.17</v>
      </c>
      <c r="J133" s="285">
        <v>25298.01</v>
      </c>
      <c r="R133" s="285">
        <v>2434424.27</v>
      </c>
      <c r="T133" s="270">
        <v>514615.05</v>
      </c>
      <c r="W133" s="270">
        <v>429225</v>
      </c>
      <c r="Y133" s="271">
        <v>525863</v>
      </c>
      <c r="AB133" s="271">
        <v>156212.84</v>
      </c>
      <c r="AC133" s="271">
        <v>38903.300000000003</v>
      </c>
      <c r="AE133" s="103">
        <f t="shared" ref="AE133:AE189" si="13">SUM(F133:H133)</f>
        <v>827567.05</v>
      </c>
      <c r="AF133" s="37">
        <f t="shared" ref="AF133:AF189" si="14">SUM(K133:N133)</f>
        <v>0</v>
      </c>
      <c r="AG133" s="26">
        <f t="shared" ref="AG133:AG189" si="15">AE133-AF133</f>
        <v>827567.05</v>
      </c>
      <c r="AH133" s="17">
        <f t="shared" ref="AH133:AH189" si="16">SUM(S133:X133)</f>
        <v>943840.05</v>
      </c>
      <c r="AI133" s="19">
        <f t="shared" ref="AI133:AI189" si="17">SUM(Y133:AD133)</f>
        <v>720979.14</v>
      </c>
      <c r="AJ133" s="32">
        <f t="shared" ref="AJ133:AJ189" si="18">AH133-AI133</f>
        <v>222860.91000000003</v>
      </c>
    </row>
    <row r="134" spans="1:36" x14ac:dyDescent="0.2">
      <c r="A134" s="1" t="s">
        <v>503</v>
      </c>
      <c r="B134" s="1" t="s">
        <v>504</v>
      </c>
      <c r="C134" s="92">
        <v>6488</v>
      </c>
      <c r="D134" s="93" t="s">
        <v>1213</v>
      </c>
      <c r="E134" s="285" t="s">
        <v>2094</v>
      </c>
      <c r="F134" s="269">
        <v>342202.98</v>
      </c>
      <c r="G134" s="269">
        <v>0</v>
      </c>
      <c r="H134" s="269">
        <v>96675.58</v>
      </c>
      <c r="I134" s="285">
        <v>437669.8</v>
      </c>
      <c r="J134" s="285">
        <v>60937.21</v>
      </c>
      <c r="L134" s="273">
        <v>59800</v>
      </c>
      <c r="R134" s="285">
        <v>2150215.54</v>
      </c>
      <c r="T134" s="270">
        <v>951455.65</v>
      </c>
      <c r="W134" s="270">
        <v>308574</v>
      </c>
      <c r="Y134" s="271">
        <v>564384</v>
      </c>
      <c r="AB134" s="271">
        <v>291255.24</v>
      </c>
      <c r="AC134" s="271">
        <v>40918.03</v>
      </c>
      <c r="AE134" s="103">
        <f t="shared" si="13"/>
        <v>438878.56</v>
      </c>
      <c r="AF134" s="37">
        <f t="shared" si="14"/>
        <v>59800</v>
      </c>
      <c r="AG134" s="26">
        <f t="shared" si="15"/>
        <v>379078.56</v>
      </c>
      <c r="AH134" s="17">
        <f t="shared" si="16"/>
        <v>1260029.6499999999</v>
      </c>
      <c r="AI134" s="19">
        <f t="shared" si="17"/>
        <v>896557.27</v>
      </c>
      <c r="AJ134" s="32">
        <f t="shared" si="18"/>
        <v>363472.37999999989</v>
      </c>
    </row>
    <row r="135" spans="1:36" x14ac:dyDescent="0.2">
      <c r="A135" s="1" t="s">
        <v>503</v>
      </c>
      <c r="B135" s="1" t="s">
        <v>504</v>
      </c>
      <c r="C135" s="92">
        <v>789</v>
      </c>
      <c r="D135" s="93" t="s">
        <v>1214</v>
      </c>
      <c r="E135" s="285" t="s">
        <v>2157</v>
      </c>
      <c r="F135" s="269">
        <v>222814.12</v>
      </c>
      <c r="G135" s="269">
        <v>0</v>
      </c>
      <c r="H135" s="269">
        <v>21069.62</v>
      </c>
      <c r="I135" s="285">
        <v>286078.87</v>
      </c>
      <c r="J135" s="285">
        <v>97266.66</v>
      </c>
      <c r="R135" s="285">
        <v>1699412.19</v>
      </c>
      <c r="T135" s="270">
        <v>333356.21999999997</v>
      </c>
      <c r="W135" s="270">
        <v>204057</v>
      </c>
      <c r="X135" s="270">
        <v>2800</v>
      </c>
      <c r="Y135" s="271">
        <v>256617</v>
      </c>
      <c r="AB135" s="271">
        <v>91972.43</v>
      </c>
      <c r="AC135" s="271">
        <v>40856.25</v>
      </c>
      <c r="AE135" s="103">
        <f t="shared" si="13"/>
        <v>243883.74</v>
      </c>
      <c r="AF135" s="37">
        <f t="shared" si="14"/>
        <v>0</v>
      </c>
      <c r="AG135" s="26">
        <f t="shared" si="15"/>
        <v>243883.74</v>
      </c>
      <c r="AH135" s="17">
        <f t="shared" si="16"/>
        <v>540213.22</v>
      </c>
      <c r="AI135" s="19">
        <f t="shared" si="17"/>
        <v>389445.68</v>
      </c>
      <c r="AJ135" s="32">
        <f t="shared" si="18"/>
        <v>150767.53999999998</v>
      </c>
    </row>
    <row r="136" spans="1:36" x14ac:dyDescent="0.2">
      <c r="A136" s="1" t="s">
        <v>507</v>
      </c>
      <c r="B136" s="1" t="s">
        <v>508</v>
      </c>
      <c r="C136" s="92">
        <v>8307</v>
      </c>
      <c r="D136" s="93" t="s">
        <v>1215</v>
      </c>
      <c r="E136" s="285" t="s">
        <v>2095</v>
      </c>
      <c r="F136" s="269">
        <v>681376.28</v>
      </c>
      <c r="G136" s="269">
        <v>0</v>
      </c>
      <c r="H136" s="269">
        <v>117202.83</v>
      </c>
      <c r="I136" s="285">
        <v>697794.09</v>
      </c>
      <c r="J136" s="285">
        <v>36834.04</v>
      </c>
      <c r="L136" s="273">
        <v>7762.5</v>
      </c>
      <c r="Q136" s="285">
        <v>5015.3</v>
      </c>
      <c r="R136" s="285">
        <v>3628521.74</v>
      </c>
      <c r="T136" s="270">
        <v>855280.12</v>
      </c>
      <c r="W136" s="270">
        <v>417973.5</v>
      </c>
      <c r="X136" s="270">
        <v>4500</v>
      </c>
      <c r="Y136" s="271">
        <v>702551.5</v>
      </c>
      <c r="AB136" s="271">
        <v>272728.78000000003</v>
      </c>
      <c r="AC136" s="271">
        <v>52094.25</v>
      </c>
      <c r="AE136" s="103">
        <f t="shared" si="13"/>
        <v>798579.11</v>
      </c>
      <c r="AF136" s="37">
        <f t="shared" si="14"/>
        <v>7762.5</v>
      </c>
      <c r="AG136" s="26">
        <f t="shared" si="15"/>
        <v>790816.61</v>
      </c>
      <c r="AH136" s="17">
        <f t="shared" si="16"/>
        <v>1277753.6200000001</v>
      </c>
      <c r="AI136" s="19">
        <f t="shared" si="17"/>
        <v>1027374.53</v>
      </c>
      <c r="AJ136" s="32">
        <f t="shared" si="18"/>
        <v>250379.09000000008</v>
      </c>
    </row>
    <row r="137" spans="1:36" x14ac:dyDescent="0.2">
      <c r="A137" s="1" t="s">
        <v>507</v>
      </c>
      <c r="B137" s="1" t="s">
        <v>508</v>
      </c>
      <c r="C137" s="92">
        <v>4857</v>
      </c>
      <c r="D137" s="93" t="s">
        <v>1216</v>
      </c>
      <c r="E137" s="285" t="s">
        <v>2096</v>
      </c>
      <c r="F137" s="269">
        <v>256429.59</v>
      </c>
      <c r="G137" s="269">
        <v>42000</v>
      </c>
      <c r="H137" s="269">
        <v>187566.15</v>
      </c>
      <c r="I137" s="285">
        <v>1060952.54</v>
      </c>
      <c r="J137" s="285">
        <v>30538.81</v>
      </c>
      <c r="L137" s="273">
        <v>0</v>
      </c>
      <c r="N137" s="273">
        <v>136.33000000000001</v>
      </c>
      <c r="Q137" s="285">
        <v>232.46</v>
      </c>
      <c r="R137" s="285">
        <v>365872.84</v>
      </c>
      <c r="T137" s="270">
        <v>403089.69</v>
      </c>
      <c r="W137" s="270">
        <v>539296.5</v>
      </c>
      <c r="X137" s="270">
        <v>9000</v>
      </c>
      <c r="Y137" s="271">
        <v>669733.5</v>
      </c>
      <c r="AB137" s="271">
        <v>300144.23</v>
      </c>
      <c r="AC137" s="271">
        <v>25525.23</v>
      </c>
      <c r="AE137" s="103">
        <f t="shared" si="13"/>
        <v>485995.74</v>
      </c>
      <c r="AF137" s="37">
        <f t="shared" si="14"/>
        <v>136.33000000000001</v>
      </c>
      <c r="AG137" s="26">
        <f t="shared" si="15"/>
        <v>485859.41</v>
      </c>
      <c r="AH137" s="17">
        <f t="shared" si="16"/>
        <v>951386.19</v>
      </c>
      <c r="AI137" s="19">
        <f t="shared" si="17"/>
        <v>995402.96</v>
      </c>
      <c r="AJ137" s="32">
        <f t="shared" si="18"/>
        <v>-44016.770000000019</v>
      </c>
    </row>
    <row r="138" spans="1:36" x14ac:dyDescent="0.2">
      <c r="A138" s="1" t="s">
        <v>507</v>
      </c>
      <c r="B138" s="1" t="s">
        <v>508</v>
      </c>
      <c r="C138" s="92">
        <v>4343</v>
      </c>
      <c r="D138" s="93" t="s">
        <v>1217</v>
      </c>
      <c r="E138" s="285" t="s">
        <v>2097</v>
      </c>
      <c r="F138" s="269">
        <v>434642.89</v>
      </c>
      <c r="G138" s="269">
        <v>149300</v>
      </c>
      <c r="H138" s="269">
        <v>173916.24</v>
      </c>
      <c r="I138" s="285">
        <v>97586.14</v>
      </c>
      <c r="J138" s="285">
        <v>59150.98</v>
      </c>
      <c r="L138" s="273">
        <v>7762.5</v>
      </c>
      <c r="N138" s="273">
        <v>132349</v>
      </c>
      <c r="R138" s="285">
        <v>2122751.4700000002</v>
      </c>
      <c r="T138" s="270">
        <v>457028.61</v>
      </c>
      <c r="U138" s="270">
        <v>169210</v>
      </c>
      <c r="W138" s="270">
        <v>573531</v>
      </c>
      <c r="X138" s="270">
        <v>4500</v>
      </c>
      <c r="Y138" s="271">
        <v>687876</v>
      </c>
      <c r="AB138" s="271">
        <v>211952.67</v>
      </c>
      <c r="AC138" s="271">
        <v>5945.46</v>
      </c>
      <c r="AE138" s="103">
        <f t="shared" si="13"/>
        <v>757859.13</v>
      </c>
      <c r="AF138" s="37">
        <f t="shared" si="14"/>
        <v>140111.5</v>
      </c>
      <c r="AG138" s="26">
        <f t="shared" si="15"/>
        <v>617747.63</v>
      </c>
      <c r="AH138" s="17">
        <f t="shared" si="16"/>
        <v>1204269.6099999999</v>
      </c>
      <c r="AI138" s="19">
        <f t="shared" si="17"/>
        <v>905774.13</v>
      </c>
      <c r="AJ138" s="32">
        <f t="shared" si="18"/>
        <v>298495.47999999986</v>
      </c>
    </row>
    <row r="139" spans="1:36" x14ac:dyDescent="0.2">
      <c r="A139" s="1" t="s">
        <v>507</v>
      </c>
      <c r="B139" s="1" t="s">
        <v>508</v>
      </c>
      <c r="C139" s="92">
        <v>4628</v>
      </c>
      <c r="D139" s="93" t="s">
        <v>1218</v>
      </c>
      <c r="E139" s="285" t="s">
        <v>2098</v>
      </c>
      <c r="F139" s="269">
        <v>278578.28000000003</v>
      </c>
      <c r="G139" s="269">
        <v>0</v>
      </c>
      <c r="H139" s="269">
        <v>129453.94</v>
      </c>
      <c r="I139" s="285">
        <v>1432067.89</v>
      </c>
      <c r="J139" s="285">
        <v>99116.01</v>
      </c>
      <c r="L139" s="273">
        <v>7062.5</v>
      </c>
      <c r="N139" s="273">
        <v>0</v>
      </c>
      <c r="R139" s="285">
        <v>765116.2</v>
      </c>
      <c r="T139" s="270">
        <v>205089.23</v>
      </c>
      <c r="U139" s="270">
        <v>65925</v>
      </c>
      <c r="W139" s="270">
        <v>387538.5</v>
      </c>
      <c r="X139" s="270">
        <v>9000</v>
      </c>
      <c r="Y139" s="271">
        <v>553224.5</v>
      </c>
      <c r="AB139" s="271">
        <v>204123.94</v>
      </c>
      <c r="AC139" s="271">
        <v>37096.01</v>
      </c>
      <c r="AE139" s="103">
        <f t="shared" si="13"/>
        <v>408032.22000000003</v>
      </c>
      <c r="AF139" s="37">
        <f t="shared" si="14"/>
        <v>7062.5</v>
      </c>
      <c r="AG139" s="26">
        <f t="shared" si="15"/>
        <v>400969.72000000003</v>
      </c>
      <c r="AH139" s="17">
        <f t="shared" si="16"/>
        <v>667552.73</v>
      </c>
      <c r="AI139" s="19">
        <f t="shared" si="17"/>
        <v>794444.45</v>
      </c>
      <c r="AJ139" s="32">
        <f t="shared" si="18"/>
        <v>-126891.71999999997</v>
      </c>
    </row>
    <row r="140" spans="1:36" x14ac:dyDescent="0.2">
      <c r="A140" s="1" t="s">
        <v>507</v>
      </c>
      <c r="B140" s="1" t="s">
        <v>508</v>
      </c>
      <c r="C140" s="92">
        <v>5183</v>
      </c>
      <c r="D140" s="93" t="s">
        <v>1219</v>
      </c>
      <c r="E140" s="285" t="s">
        <v>2099</v>
      </c>
      <c r="F140" s="269">
        <v>146642.6</v>
      </c>
      <c r="G140" s="269">
        <v>0</v>
      </c>
      <c r="H140" s="269">
        <v>92958.21</v>
      </c>
      <c r="I140" s="285">
        <v>301797.32</v>
      </c>
      <c r="J140" s="285">
        <v>37718.78</v>
      </c>
      <c r="L140" s="273">
        <v>7062.5</v>
      </c>
      <c r="N140" s="273">
        <v>160</v>
      </c>
      <c r="R140" s="285">
        <v>3234091.19</v>
      </c>
      <c r="T140" s="270">
        <v>489696.9</v>
      </c>
      <c r="W140" s="270">
        <v>303625.5</v>
      </c>
      <c r="X140" s="270">
        <v>9000</v>
      </c>
      <c r="Y140" s="271">
        <v>448601.5</v>
      </c>
      <c r="AB140" s="271">
        <v>348584.54</v>
      </c>
      <c r="AC140" s="271">
        <v>36186.99</v>
      </c>
      <c r="AE140" s="103">
        <f t="shared" si="13"/>
        <v>239600.81</v>
      </c>
      <c r="AF140" s="37">
        <f t="shared" si="14"/>
        <v>7222.5</v>
      </c>
      <c r="AG140" s="26">
        <f t="shared" si="15"/>
        <v>232378.31</v>
      </c>
      <c r="AH140" s="17">
        <f t="shared" si="16"/>
        <v>802322.4</v>
      </c>
      <c r="AI140" s="19">
        <f t="shared" si="17"/>
        <v>833373.03</v>
      </c>
      <c r="AJ140" s="32">
        <f t="shared" si="18"/>
        <v>-31050.630000000005</v>
      </c>
    </row>
    <row r="141" spans="1:36" x14ac:dyDescent="0.2">
      <c r="A141" s="1" t="s">
        <v>507</v>
      </c>
      <c r="B141" s="1" t="s">
        <v>508</v>
      </c>
      <c r="C141" s="92">
        <v>3400</v>
      </c>
      <c r="D141" s="93" t="s">
        <v>1220</v>
      </c>
      <c r="E141" s="285" t="s">
        <v>2100</v>
      </c>
      <c r="F141" s="269">
        <v>231329.45</v>
      </c>
      <c r="G141" s="269">
        <v>0</v>
      </c>
      <c r="H141" s="269">
        <v>92349.73</v>
      </c>
      <c r="I141" s="285">
        <v>555234.14</v>
      </c>
      <c r="J141" s="285">
        <v>118156.49</v>
      </c>
      <c r="L141" s="273">
        <v>7800</v>
      </c>
      <c r="R141" s="285">
        <v>1809525.85</v>
      </c>
      <c r="T141" s="270">
        <v>429420.05</v>
      </c>
      <c r="W141" s="270">
        <v>219849</v>
      </c>
      <c r="X141" s="270">
        <v>4500</v>
      </c>
      <c r="Y141" s="271">
        <v>361461</v>
      </c>
      <c r="AB141" s="271">
        <v>119659.1</v>
      </c>
      <c r="AC141" s="271">
        <v>30975.09</v>
      </c>
      <c r="AE141" s="103">
        <f t="shared" si="13"/>
        <v>323679.18</v>
      </c>
      <c r="AF141" s="37">
        <f t="shared" si="14"/>
        <v>7800</v>
      </c>
      <c r="AG141" s="26">
        <f t="shared" si="15"/>
        <v>315879.18</v>
      </c>
      <c r="AH141" s="17">
        <f t="shared" si="16"/>
        <v>653769.05000000005</v>
      </c>
      <c r="AI141" s="19">
        <f t="shared" si="17"/>
        <v>512095.19</v>
      </c>
      <c r="AJ141" s="32">
        <f t="shared" si="18"/>
        <v>141673.86000000004</v>
      </c>
    </row>
    <row r="142" spans="1:36" x14ac:dyDescent="0.2">
      <c r="A142" s="1" t="s">
        <v>507</v>
      </c>
      <c r="B142" s="1" t="s">
        <v>508</v>
      </c>
      <c r="C142" s="92">
        <v>7272</v>
      </c>
      <c r="D142" s="93" t="s">
        <v>1221</v>
      </c>
      <c r="E142" s="285" t="s">
        <v>2101</v>
      </c>
      <c r="F142" s="269">
        <v>462952.79</v>
      </c>
      <c r="G142" s="269">
        <v>0</v>
      </c>
      <c r="H142" s="269">
        <v>28281</v>
      </c>
      <c r="I142" s="285">
        <v>1110815.49</v>
      </c>
      <c r="J142" s="285">
        <v>213303.07</v>
      </c>
      <c r="L142" s="273">
        <v>7762.5</v>
      </c>
      <c r="R142" s="285">
        <v>1034850.95</v>
      </c>
      <c r="T142" s="270">
        <v>518918.48</v>
      </c>
      <c r="W142" s="270">
        <v>490465.5</v>
      </c>
      <c r="X142" s="270">
        <v>9000</v>
      </c>
      <c r="Y142" s="271">
        <v>629855.5</v>
      </c>
      <c r="AB142" s="271">
        <v>325298.03000000003</v>
      </c>
      <c r="AC142" s="271">
        <v>54182.86</v>
      </c>
      <c r="AE142" s="103">
        <f t="shared" si="13"/>
        <v>491233.79</v>
      </c>
      <c r="AF142" s="37">
        <f t="shared" si="14"/>
        <v>7762.5</v>
      </c>
      <c r="AG142" s="26">
        <f t="shared" si="15"/>
        <v>483471.29</v>
      </c>
      <c r="AH142" s="17">
        <f t="shared" si="16"/>
        <v>1018383.98</v>
      </c>
      <c r="AI142" s="19">
        <f t="shared" si="17"/>
        <v>1009336.39</v>
      </c>
      <c r="AJ142" s="32">
        <f t="shared" si="18"/>
        <v>9047.5899999999674</v>
      </c>
    </row>
    <row r="143" spans="1:36" x14ac:dyDescent="0.2">
      <c r="A143" s="1" t="s">
        <v>507</v>
      </c>
      <c r="B143" s="1" t="s">
        <v>508</v>
      </c>
      <c r="C143" s="92">
        <v>4130</v>
      </c>
      <c r="D143" s="93" t="s">
        <v>1222</v>
      </c>
      <c r="E143" s="285" t="s">
        <v>2102</v>
      </c>
      <c r="F143" s="269">
        <v>488030.21</v>
      </c>
      <c r="G143" s="269">
        <v>0</v>
      </c>
      <c r="H143" s="269">
        <v>61915.03</v>
      </c>
      <c r="I143" s="285">
        <v>168777.63</v>
      </c>
      <c r="J143" s="285">
        <v>135887.04000000001</v>
      </c>
      <c r="L143" s="273">
        <v>4093.04</v>
      </c>
      <c r="N143" s="273">
        <v>224</v>
      </c>
      <c r="R143" s="285">
        <v>1778360.15</v>
      </c>
      <c r="T143" s="270">
        <v>638949.31999999995</v>
      </c>
      <c r="W143" s="270">
        <v>178794</v>
      </c>
      <c r="X143" s="270">
        <v>4500</v>
      </c>
      <c r="Y143" s="271">
        <v>355631</v>
      </c>
      <c r="AB143" s="271">
        <v>214045.06</v>
      </c>
      <c r="AC143" s="271">
        <v>23486.16</v>
      </c>
      <c r="AE143" s="103">
        <f t="shared" si="13"/>
        <v>549945.24</v>
      </c>
      <c r="AF143" s="37">
        <f t="shared" si="14"/>
        <v>4317.04</v>
      </c>
      <c r="AG143" s="26">
        <f t="shared" si="15"/>
        <v>545628.19999999995</v>
      </c>
      <c r="AH143" s="17">
        <f t="shared" si="16"/>
        <v>822243.32</v>
      </c>
      <c r="AI143" s="19">
        <f t="shared" si="17"/>
        <v>593162.22000000009</v>
      </c>
      <c r="AJ143" s="32">
        <f t="shared" si="18"/>
        <v>229081.09999999986</v>
      </c>
    </row>
    <row r="144" spans="1:36" x14ac:dyDescent="0.2">
      <c r="A144" s="1" t="s">
        <v>507</v>
      </c>
      <c r="B144" s="1" t="s">
        <v>508</v>
      </c>
      <c r="C144" s="92">
        <v>3177</v>
      </c>
      <c r="D144" s="93" t="s">
        <v>1223</v>
      </c>
      <c r="E144" s="285" t="s">
        <v>2103</v>
      </c>
      <c r="F144" s="269">
        <v>324401.57</v>
      </c>
      <c r="G144" s="269">
        <v>75900</v>
      </c>
      <c r="H144" s="269">
        <v>45663.12</v>
      </c>
      <c r="I144" s="285">
        <v>366675.73</v>
      </c>
      <c r="J144" s="285">
        <v>34570.31</v>
      </c>
      <c r="L144" s="273">
        <v>29800</v>
      </c>
      <c r="N144" s="273">
        <v>137870.76999999999</v>
      </c>
      <c r="Q144" s="285">
        <v>-114133.52</v>
      </c>
      <c r="R144" s="285">
        <v>2463401.71</v>
      </c>
      <c r="T144" s="270">
        <v>420773.19</v>
      </c>
      <c r="W144" s="270">
        <v>213801</v>
      </c>
      <c r="X144" s="270">
        <v>4500</v>
      </c>
      <c r="Y144" s="271">
        <v>352880</v>
      </c>
      <c r="AB144" s="271">
        <v>580983.37</v>
      </c>
      <c r="AC144" s="271">
        <v>32785.050000000003</v>
      </c>
      <c r="AE144" s="103">
        <f t="shared" si="13"/>
        <v>445964.69</v>
      </c>
      <c r="AF144" s="37">
        <f t="shared" si="14"/>
        <v>167670.76999999999</v>
      </c>
      <c r="AG144" s="26">
        <f t="shared" si="15"/>
        <v>278293.92000000004</v>
      </c>
      <c r="AH144" s="17">
        <f t="shared" si="16"/>
        <v>639074.18999999994</v>
      </c>
      <c r="AI144" s="19">
        <f t="shared" si="17"/>
        <v>966648.42</v>
      </c>
      <c r="AJ144" s="32">
        <f t="shared" si="18"/>
        <v>-327574.2300000001</v>
      </c>
    </row>
    <row r="145" spans="1:36" x14ac:dyDescent="0.2">
      <c r="A145" s="1" t="s">
        <v>507</v>
      </c>
      <c r="B145" s="1" t="s">
        <v>508</v>
      </c>
      <c r="C145" s="92">
        <v>5043</v>
      </c>
      <c r="D145" s="93" t="s">
        <v>1224</v>
      </c>
      <c r="E145" s="285" t="s">
        <v>2104</v>
      </c>
      <c r="F145" s="269">
        <v>79253.94</v>
      </c>
      <c r="G145" s="269">
        <v>118340</v>
      </c>
      <c r="H145" s="269">
        <v>53623.87</v>
      </c>
      <c r="I145" s="285">
        <v>53749.01</v>
      </c>
      <c r="J145" s="285">
        <v>89992.5</v>
      </c>
      <c r="L145" s="273">
        <v>7762.5</v>
      </c>
      <c r="N145" s="273">
        <v>357</v>
      </c>
      <c r="R145" s="285">
        <v>1748544.54</v>
      </c>
      <c r="T145" s="270">
        <v>572706.14</v>
      </c>
      <c r="W145" s="270">
        <v>403840.5</v>
      </c>
      <c r="X145" s="270">
        <v>4500</v>
      </c>
      <c r="Y145" s="271">
        <v>576008.5</v>
      </c>
      <c r="AB145" s="271">
        <v>337892.04</v>
      </c>
      <c r="AC145" s="271">
        <v>12938.19</v>
      </c>
      <c r="AE145" s="103">
        <f t="shared" si="13"/>
        <v>251217.81</v>
      </c>
      <c r="AF145" s="37">
        <f t="shared" si="14"/>
        <v>8119.5</v>
      </c>
      <c r="AG145" s="26">
        <f t="shared" si="15"/>
        <v>243098.31</v>
      </c>
      <c r="AH145" s="17">
        <f t="shared" si="16"/>
        <v>981046.64</v>
      </c>
      <c r="AI145" s="19">
        <f t="shared" si="17"/>
        <v>926838.73</v>
      </c>
      <c r="AJ145" s="32">
        <f t="shared" si="18"/>
        <v>54207.910000000033</v>
      </c>
    </row>
    <row r="146" spans="1:36" x14ac:dyDescent="0.2">
      <c r="A146" s="1" t="s">
        <v>507</v>
      </c>
      <c r="B146" s="1" t="s">
        <v>508</v>
      </c>
      <c r="C146" s="92">
        <v>4781</v>
      </c>
      <c r="D146" s="93" t="s">
        <v>1225</v>
      </c>
      <c r="E146" s="285" t="s">
        <v>2105</v>
      </c>
      <c r="F146" s="269">
        <v>364594.78</v>
      </c>
      <c r="G146" s="269">
        <v>0</v>
      </c>
      <c r="H146" s="269">
        <v>157165.28</v>
      </c>
      <c r="I146" s="285">
        <v>1285974.17</v>
      </c>
      <c r="J146" s="285">
        <v>123136.71</v>
      </c>
      <c r="L146" s="273">
        <v>0</v>
      </c>
      <c r="N146" s="273">
        <v>0</v>
      </c>
      <c r="Q146" s="285">
        <v>4381.12</v>
      </c>
      <c r="R146" s="285">
        <v>577706.88</v>
      </c>
      <c r="T146" s="270">
        <v>738828.63</v>
      </c>
      <c r="W146" s="270">
        <v>425040</v>
      </c>
      <c r="X146" s="270">
        <v>9000</v>
      </c>
      <c r="Y146" s="271">
        <v>624851</v>
      </c>
      <c r="AB146" s="271">
        <v>282239.21000000002</v>
      </c>
      <c r="AC146" s="271">
        <v>38389.230000000003</v>
      </c>
      <c r="AE146" s="103">
        <f t="shared" si="13"/>
        <v>521760.06000000006</v>
      </c>
      <c r="AF146" s="37">
        <f t="shared" si="14"/>
        <v>0</v>
      </c>
      <c r="AG146" s="26">
        <f t="shared" si="15"/>
        <v>521760.06000000006</v>
      </c>
      <c r="AH146" s="17">
        <f t="shared" si="16"/>
        <v>1172868.6299999999</v>
      </c>
      <c r="AI146" s="19">
        <f t="shared" si="17"/>
        <v>945479.44</v>
      </c>
      <c r="AJ146" s="32">
        <f t="shared" si="18"/>
        <v>227389.18999999994</v>
      </c>
    </row>
    <row r="147" spans="1:36" x14ac:dyDescent="0.2">
      <c r="A147" s="1" t="s">
        <v>507</v>
      </c>
      <c r="B147" s="1" t="s">
        <v>508</v>
      </c>
      <c r="C147" s="92">
        <v>7022</v>
      </c>
      <c r="D147" s="93" t="s">
        <v>1226</v>
      </c>
      <c r="E147" s="285" t="s">
        <v>2106</v>
      </c>
      <c r="F147" s="269">
        <v>309784.98</v>
      </c>
      <c r="G147" s="269">
        <v>0</v>
      </c>
      <c r="H147" s="269">
        <v>76734.78</v>
      </c>
      <c r="I147" s="285">
        <v>81693.320000000007</v>
      </c>
      <c r="J147" s="285">
        <v>162176.54999999999</v>
      </c>
      <c r="L147" s="273">
        <v>7762.5</v>
      </c>
      <c r="N147" s="273">
        <v>673.38</v>
      </c>
      <c r="R147" s="285">
        <v>3628551.99</v>
      </c>
      <c r="T147" s="270">
        <v>490293.99</v>
      </c>
      <c r="W147" s="270">
        <v>658035</v>
      </c>
      <c r="X147" s="270">
        <v>9000</v>
      </c>
      <c r="Y147" s="271">
        <v>860385</v>
      </c>
      <c r="AB147" s="271">
        <v>275210.2</v>
      </c>
      <c r="AC147" s="271">
        <v>18064.98</v>
      </c>
      <c r="AE147" s="103">
        <f t="shared" si="13"/>
        <v>386519.76</v>
      </c>
      <c r="AF147" s="37">
        <f t="shared" si="14"/>
        <v>8435.8799999999992</v>
      </c>
      <c r="AG147" s="26">
        <f t="shared" si="15"/>
        <v>378083.88</v>
      </c>
      <c r="AH147" s="17">
        <f t="shared" si="16"/>
        <v>1157328.99</v>
      </c>
      <c r="AI147" s="19">
        <f t="shared" si="17"/>
        <v>1153660.18</v>
      </c>
      <c r="AJ147" s="32">
        <f t="shared" si="18"/>
        <v>3668.8100000000559</v>
      </c>
    </row>
    <row r="148" spans="1:36" x14ac:dyDescent="0.2">
      <c r="A148" s="1" t="s">
        <v>507</v>
      </c>
      <c r="B148" s="1" t="s">
        <v>508</v>
      </c>
      <c r="C148" s="92">
        <v>5099</v>
      </c>
      <c r="D148" s="93" t="s">
        <v>1227</v>
      </c>
      <c r="E148" s="285" t="s">
        <v>2107</v>
      </c>
      <c r="F148" s="269">
        <v>472182.45</v>
      </c>
      <c r="G148" s="269">
        <v>0</v>
      </c>
      <c r="H148" s="269">
        <v>113161.11</v>
      </c>
      <c r="I148" s="285">
        <v>303038.96999999997</v>
      </c>
      <c r="J148" s="285">
        <v>66930.64</v>
      </c>
      <c r="L148" s="273">
        <v>7762.5</v>
      </c>
      <c r="R148" s="285">
        <v>2252597.11</v>
      </c>
      <c r="T148" s="270">
        <v>454174.83</v>
      </c>
      <c r="W148" s="270">
        <v>520012.5</v>
      </c>
      <c r="X148" s="270">
        <v>9000</v>
      </c>
      <c r="Y148" s="271">
        <v>668926.5</v>
      </c>
      <c r="AB148" s="271">
        <v>139992.28</v>
      </c>
      <c r="AC148" s="271">
        <v>38656.71</v>
      </c>
      <c r="AE148" s="103">
        <f t="shared" si="13"/>
        <v>585343.56000000006</v>
      </c>
      <c r="AF148" s="37">
        <f t="shared" si="14"/>
        <v>7762.5</v>
      </c>
      <c r="AG148" s="26">
        <f t="shared" si="15"/>
        <v>577581.06000000006</v>
      </c>
      <c r="AH148" s="17">
        <f t="shared" si="16"/>
        <v>983187.33000000007</v>
      </c>
      <c r="AI148" s="19">
        <f t="shared" si="17"/>
        <v>847575.49</v>
      </c>
      <c r="AJ148" s="32">
        <f t="shared" si="18"/>
        <v>135611.84000000008</v>
      </c>
    </row>
    <row r="149" spans="1:36" x14ac:dyDescent="0.2">
      <c r="A149" s="1" t="s">
        <v>507</v>
      </c>
      <c r="B149" s="1" t="s">
        <v>508</v>
      </c>
      <c r="C149" s="92">
        <v>2341</v>
      </c>
      <c r="D149" s="93" t="s">
        <v>1228</v>
      </c>
      <c r="E149" s="285" t="s">
        <v>2108</v>
      </c>
      <c r="F149" s="269">
        <v>192135.19</v>
      </c>
      <c r="G149" s="269">
        <v>29360</v>
      </c>
      <c r="H149" s="269">
        <v>40418.14</v>
      </c>
      <c r="I149" s="285">
        <v>1456494.24</v>
      </c>
      <c r="J149" s="285">
        <v>45665.34</v>
      </c>
      <c r="L149" s="273">
        <v>15257.77</v>
      </c>
      <c r="Q149" s="285">
        <v>29360</v>
      </c>
      <c r="R149" s="285">
        <v>605433.22</v>
      </c>
      <c r="T149" s="270">
        <v>325998.96999999997</v>
      </c>
      <c r="W149" s="270">
        <v>213003</v>
      </c>
      <c r="X149" s="270">
        <v>4500</v>
      </c>
      <c r="Y149" s="271">
        <v>313947</v>
      </c>
      <c r="AB149" s="271">
        <v>135752.82999999999</v>
      </c>
      <c r="AC149" s="271">
        <v>38950.32</v>
      </c>
      <c r="AE149" s="103">
        <f t="shared" si="13"/>
        <v>261913.33000000002</v>
      </c>
      <c r="AF149" s="37">
        <f t="shared" si="14"/>
        <v>15257.77</v>
      </c>
      <c r="AG149" s="26">
        <f t="shared" si="15"/>
        <v>246655.56000000003</v>
      </c>
      <c r="AH149" s="17">
        <f t="shared" si="16"/>
        <v>543501.97</v>
      </c>
      <c r="AI149" s="19">
        <f t="shared" si="17"/>
        <v>488650.14999999997</v>
      </c>
      <c r="AJ149" s="32">
        <f t="shared" si="18"/>
        <v>54851.820000000007</v>
      </c>
    </row>
    <row r="150" spans="1:36" x14ac:dyDescent="0.2">
      <c r="A150" s="1" t="s">
        <v>507</v>
      </c>
      <c r="B150" s="1" t="s">
        <v>508</v>
      </c>
      <c r="C150" s="92">
        <v>1923</v>
      </c>
      <c r="D150" s="93" t="s">
        <v>1229</v>
      </c>
      <c r="E150" s="285" t="s">
        <v>2109</v>
      </c>
      <c r="F150" s="269">
        <v>338834.67</v>
      </c>
      <c r="G150" s="269">
        <v>0</v>
      </c>
      <c r="H150" s="269">
        <v>65240.54</v>
      </c>
      <c r="I150" s="285">
        <v>1032681.16</v>
      </c>
      <c r="J150" s="285">
        <v>36406.42</v>
      </c>
      <c r="L150" s="273">
        <v>7062.5</v>
      </c>
      <c r="R150" s="285">
        <v>698047.3</v>
      </c>
      <c r="T150" s="270">
        <v>376283.69</v>
      </c>
      <c r="W150" s="270">
        <v>311521.5</v>
      </c>
      <c r="X150" s="270">
        <v>4500</v>
      </c>
      <c r="Y150" s="271">
        <v>400636.5</v>
      </c>
      <c r="AB150" s="271">
        <v>172126.8</v>
      </c>
      <c r="AC150" s="271">
        <v>28632.84</v>
      </c>
      <c r="AE150" s="103">
        <f t="shared" si="13"/>
        <v>404075.20999999996</v>
      </c>
      <c r="AF150" s="37">
        <f t="shared" si="14"/>
        <v>7062.5</v>
      </c>
      <c r="AG150" s="26">
        <f t="shared" si="15"/>
        <v>397012.70999999996</v>
      </c>
      <c r="AH150" s="17">
        <f t="shared" si="16"/>
        <v>692305.19</v>
      </c>
      <c r="AI150" s="19">
        <f t="shared" si="17"/>
        <v>601396.14</v>
      </c>
      <c r="AJ150" s="32">
        <f t="shared" si="18"/>
        <v>90909.04999999993</v>
      </c>
    </row>
    <row r="151" spans="1:36" x14ac:dyDescent="0.2">
      <c r="A151" s="1" t="s">
        <v>507</v>
      </c>
      <c r="B151" s="1" t="s">
        <v>508</v>
      </c>
      <c r="C151" s="92">
        <v>1617</v>
      </c>
      <c r="D151" s="93" t="s">
        <v>1230</v>
      </c>
      <c r="E151" s="285" t="s">
        <v>2110</v>
      </c>
      <c r="F151" s="269">
        <v>51656.35</v>
      </c>
      <c r="G151" s="269">
        <v>0</v>
      </c>
      <c r="H151" s="269">
        <v>66290.509999999995</v>
      </c>
      <c r="I151" s="285">
        <v>1039568.88</v>
      </c>
      <c r="J151" s="285">
        <v>73143.34</v>
      </c>
      <c r="L151" s="273">
        <v>8100</v>
      </c>
      <c r="N151" s="273">
        <v>1388.81</v>
      </c>
      <c r="R151" s="285">
        <v>399608.02</v>
      </c>
      <c r="T151" s="270">
        <v>287613.03000000003</v>
      </c>
      <c r="W151" s="270">
        <v>116746.35</v>
      </c>
      <c r="X151" s="270">
        <v>4500</v>
      </c>
      <c r="Y151" s="271">
        <v>207636.35</v>
      </c>
      <c r="AB151" s="271">
        <v>241010.2</v>
      </c>
      <c r="AC151" s="271">
        <v>34156.68</v>
      </c>
      <c r="AE151" s="103">
        <f t="shared" si="13"/>
        <v>117946.85999999999</v>
      </c>
      <c r="AF151" s="37">
        <f t="shared" si="14"/>
        <v>9488.81</v>
      </c>
      <c r="AG151" s="26">
        <f t="shared" si="15"/>
        <v>108458.04999999999</v>
      </c>
      <c r="AH151" s="17">
        <f t="shared" si="16"/>
        <v>408859.38</v>
      </c>
      <c r="AI151" s="19">
        <f t="shared" si="17"/>
        <v>482803.23000000004</v>
      </c>
      <c r="AJ151" s="32">
        <f t="shared" si="18"/>
        <v>-73943.850000000035</v>
      </c>
    </row>
    <row r="152" spans="1:36" x14ac:dyDescent="0.2">
      <c r="A152" s="1" t="s">
        <v>507</v>
      </c>
      <c r="B152" s="1" t="s">
        <v>508</v>
      </c>
      <c r="C152" s="92">
        <v>1689</v>
      </c>
      <c r="D152" s="93" t="s">
        <v>1231</v>
      </c>
      <c r="E152" s="285" t="s">
        <v>2111</v>
      </c>
      <c r="F152" s="269">
        <v>248665.74</v>
      </c>
      <c r="G152" s="269">
        <v>0</v>
      </c>
      <c r="H152" s="269">
        <v>88021.97</v>
      </c>
      <c r="I152" s="285">
        <v>35714.449999999997</v>
      </c>
      <c r="J152" s="285">
        <v>133578.64000000001</v>
      </c>
      <c r="L152" s="273">
        <v>26942.62</v>
      </c>
      <c r="N152" s="273">
        <v>66.349999999999994</v>
      </c>
      <c r="R152" s="285">
        <v>1677902.08</v>
      </c>
      <c r="T152" s="270">
        <v>487822.96</v>
      </c>
      <c r="W152" s="270">
        <v>343203</v>
      </c>
      <c r="X152" s="270">
        <v>9000</v>
      </c>
      <c r="Y152" s="271">
        <v>516966</v>
      </c>
      <c r="AB152" s="271">
        <v>123983.49</v>
      </c>
      <c r="AC152" s="271">
        <v>25667.19</v>
      </c>
      <c r="AE152" s="103">
        <f t="shared" si="13"/>
        <v>336687.70999999996</v>
      </c>
      <c r="AF152" s="37">
        <f t="shared" si="14"/>
        <v>27008.969999999998</v>
      </c>
      <c r="AG152" s="26">
        <f t="shared" si="15"/>
        <v>309678.74</v>
      </c>
      <c r="AH152" s="17">
        <f t="shared" si="16"/>
        <v>840025.96</v>
      </c>
      <c r="AI152" s="19">
        <f t="shared" si="17"/>
        <v>666616.67999999993</v>
      </c>
      <c r="AJ152" s="32">
        <f t="shared" si="18"/>
        <v>173409.28000000003</v>
      </c>
    </row>
    <row r="153" spans="1:36" x14ac:dyDescent="0.2">
      <c r="A153" s="1" t="s">
        <v>507</v>
      </c>
      <c r="B153" s="1" t="s">
        <v>508</v>
      </c>
      <c r="C153" s="92">
        <v>4089</v>
      </c>
      <c r="D153" s="93" t="s">
        <v>1232</v>
      </c>
      <c r="E153" s="285" t="s">
        <v>2112</v>
      </c>
      <c r="F153" s="269">
        <v>83401.61</v>
      </c>
      <c r="G153" s="269">
        <v>0</v>
      </c>
      <c r="H153" s="269">
        <v>211491.98</v>
      </c>
      <c r="I153" s="285">
        <v>703746.62</v>
      </c>
      <c r="J153" s="285">
        <v>108125.95</v>
      </c>
      <c r="L153" s="273">
        <v>0</v>
      </c>
      <c r="N153" s="273">
        <v>456</v>
      </c>
      <c r="R153" s="285">
        <v>511906.95</v>
      </c>
      <c r="T153" s="270">
        <v>621469.9</v>
      </c>
      <c r="U153" s="270">
        <v>25000</v>
      </c>
      <c r="W153" s="270">
        <v>358211</v>
      </c>
      <c r="X153" s="270">
        <v>4500</v>
      </c>
      <c r="Y153" s="271">
        <v>528434</v>
      </c>
      <c r="AB153" s="271">
        <v>216495.42</v>
      </c>
      <c r="AC153" s="271">
        <v>30109.439999999999</v>
      </c>
      <c r="AE153" s="103">
        <f t="shared" si="13"/>
        <v>294893.59000000003</v>
      </c>
      <c r="AF153" s="37">
        <f t="shared" si="14"/>
        <v>456</v>
      </c>
      <c r="AG153" s="26">
        <f t="shared" si="15"/>
        <v>294437.59000000003</v>
      </c>
      <c r="AH153" s="17">
        <f t="shared" si="16"/>
        <v>1009180.9</v>
      </c>
      <c r="AI153" s="19">
        <f t="shared" si="17"/>
        <v>775038.86</v>
      </c>
      <c r="AJ153" s="32">
        <f t="shared" si="18"/>
        <v>234142.04000000004</v>
      </c>
    </row>
    <row r="154" spans="1:36" x14ac:dyDescent="0.2">
      <c r="A154" s="1" t="s">
        <v>507</v>
      </c>
      <c r="B154" s="1" t="s">
        <v>508</v>
      </c>
      <c r="C154" s="92">
        <v>5940</v>
      </c>
      <c r="D154" s="93" t="s">
        <v>1233</v>
      </c>
      <c r="E154" s="285" t="s">
        <v>2113</v>
      </c>
      <c r="F154" s="269">
        <v>360459.71</v>
      </c>
      <c r="G154" s="269">
        <v>0</v>
      </c>
      <c r="H154" s="269">
        <v>70683.100000000006</v>
      </c>
      <c r="I154" s="285">
        <v>619555.1</v>
      </c>
      <c r="J154" s="285">
        <v>127743</v>
      </c>
      <c r="L154" s="273">
        <v>7762.5</v>
      </c>
      <c r="N154" s="273">
        <v>114</v>
      </c>
      <c r="R154" s="285">
        <v>3252587.34</v>
      </c>
      <c r="T154" s="270">
        <v>183966.06</v>
      </c>
      <c r="W154" s="270">
        <v>559528.5</v>
      </c>
      <c r="X154" s="270">
        <v>9000</v>
      </c>
      <c r="Y154" s="271">
        <v>705841.5</v>
      </c>
      <c r="AB154" s="271">
        <v>235432.3</v>
      </c>
      <c r="AC154" s="271">
        <v>54495.46</v>
      </c>
      <c r="AE154" s="103">
        <f t="shared" si="13"/>
        <v>431142.81000000006</v>
      </c>
      <c r="AF154" s="37">
        <f t="shared" si="14"/>
        <v>7876.5</v>
      </c>
      <c r="AG154" s="26">
        <f t="shared" si="15"/>
        <v>423266.31000000006</v>
      </c>
      <c r="AH154" s="17">
        <f t="shared" si="16"/>
        <v>752494.56</v>
      </c>
      <c r="AI154" s="19">
        <f t="shared" si="17"/>
        <v>995769.26</v>
      </c>
      <c r="AJ154" s="32">
        <f t="shared" si="18"/>
        <v>-243274.69999999995</v>
      </c>
    </row>
    <row r="155" spans="1:36" x14ac:dyDescent="0.2">
      <c r="A155" s="1" t="s">
        <v>507</v>
      </c>
      <c r="B155" s="1" t="s">
        <v>508</v>
      </c>
      <c r="C155" s="92">
        <v>3290</v>
      </c>
      <c r="D155" s="93" t="s">
        <v>1234</v>
      </c>
      <c r="E155" s="285" t="s">
        <v>2158</v>
      </c>
      <c r="F155" s="269">
        <v>453471.86</v>
      </c>
      <c r="G155" s="269">
        <v>30320</v>
      </c>
      <c r="H155" s="269">
        <v>104241.14</v>
      </c>
      <c r="I155" s="285">
        <v>1470574.56</v>
      </c>
      <c r="J155" s="285">
        <v>77759.91</v>
      </c>
      <c r="L155" s="273">
        <v>7762.5</v>
      </c>
      <c r="N155" s="273">
        <v>23563.83</v>
      </c>
      <c r="R155" s="285">
        <v>2705484.32</v>
      </c>
      <c r="T155" s="270">
        <v>393814.95</v>
      </c>
      <c r="U155" s="270">
        <v>211463</v>
      </c>
      <c r="W155" s="270">
        <v>312666</v>
      </c>
      <c r="X155" s="270">
        <v>4500</v>
      </c>
      <c r="Y155" s="271">
        <v>465100</v>
      </c>
      <c r="AB155" s="271">
        <v>341100.22</v>
      </c>
      <c r="AC155" s="271">
        <v>30726.84</v>
      </c>
      <c r="AE155" s="103">
        <f t="shared" si="13"/>
        <v>588033</v>
      </c>
      <c r="AF155" s="37">
        <f t="shared" si="14"/>
        <v>31326.33</v>
      </c>
      <c r="AG155" s="26">
        <f t="shared" si="15"/>
        <v>556706.67000000004</v>
      </c>
      <c r="AH155" s="17">
        <f t="shared" si="16"/>
        <v>922443.95</v>
      </c>
      <c r="AI155" s="19">
        <f t="shared" si="17"/>
        <v>836927.05999999994</v>
      </c>
      <c r="AJ155" s="32">
        <f t="shared" si="18"/>
        <v>85516.890000000014</v>
      </c>
    </row>
    <row r="156" spans="1:36" x14ac:dyDescent="0.2">
      <c r="A156" s="1" t="s">
        <v>511</v>
      </c>
      <c r="B156" s="1" t="s">
        <v>512</v>
      </c>
      <c r="C156" s="92">
        <v>3875</v>
      </c>
      <c r="D156" s="93" t="s">
        <v>1235</v>
      </c>
      <c r="E156" s="285" t="s">
        <v>2114</v>
      </c>
      <c r="F156" s="269">
        <v>278092.2</v>
      </c>
      <c r="G156" s="269">
        <v>0</v>
      </c>
      <c r="H156" s="269">
        <v>62228.29</v>
      </c>
      <c r="I156" s="285">
        <v>592290.53</v>
      </c>
      <c r="J156" s="285">
        <v>533840.03</v>
      </c>
      <c r="L156" s="273">
        <v>19507.5</v>
      </c>
      <c r="N156" s="273">
        <v>205.6</v>
      </c>
      <c r="O156" s="285">
        <v>81811.97</v>
      </c>
      <c r="R156" s="285">
        <v>1733406.94</v>
      </c>
      <c r="T156" s="270">
        <v>439127.17</v>
      </c>
      <c r="W156" s="270">
        <v>545940</v>
      </c>
      <c r="X156" s="270">
        <v>4500</v>
      </c>
      <c r="Y156" s="271">
        <v>767880</v>
      </c>
      <c r="AB156" s="271">
        <v>216675.35</v>
      </c>
      <c r="AC156" s="271">
        <v>76649.52</v>
      </c>
      <c r="AE156" s="103">
        <f t="shared" si="13"/>
        <v>340320.49</v>
      </c>
      <c r="AF156" s="37">
        <f t="shared" si="14"/>
        <v>19713.099999999999</v>
      </c>
      <c r="AG156" s="26">
        <f t="shared" si="15"/>
        <v>320607.39</v>
      </c>
      <c r="AH156" s="17">
        <f t="shared" si="16"/>
        <v>989567.16999999993</v>
      </c>
      <c r="AI156" s="19">
        <f t="shared" si="17"/>
        <v>1061204.8699999999</v>
      </c>
      <c r="AJ156" s="32">
        <f t="shared" si="18"/>
        <v>-71637.699999999953</v>
      </c>
    </row>
    <row r="157" spans="1:36" x14ac:dyDescent="0.2">
      <c r="A157" s="1" t="s">
        <v>511</v>
      </c>
      <c r="B157" s="1" t="s">
        <v>512</v>
      </c>
      <c r="C157" s="92">
        <v>4209</v>
      </c>
      <c r="D157" s="93" t="s">
        <v>1236</v>
      </c>
      <c r="E157" s="285" t="s">
        <v>2115</v>
      </c>
      <c r="F157" s="269">
        <v>248910.39</v>
      </c>
      <c r="G157" s="269">
        <v>0</v>
      </c>
      <c r="H157" s="269">
        <v>37565.910000000003</v>
      </c>
      <c r="I157" s="285">
        <v>288765.01</v>
      </c>
      <c r="J157" s="285">
        <v>22114.48</v>
      </c>
      <c r="L157" s="273">
        <v>18112.5</v>
      </c>
      <c r="Q157" s="285">
        <v>-0.99</v>
      </c>
      <c r="R157" s="285">
        <v>1890457.72</v>
      </c>
      <c r="T157" s="270">
        <v>398999.98</v>
      </c>
      <c r="W157" s="270">
        <v>179210</v>
      </c>
      <c r="X157" s="270">
        <v>4500</v>
      </c>
      <c r="Y157" s="271">
        <v>384308</v>
      </c>
      <c r="AB157" s="271">
        <v>124150.29</v>
      </c>
      <c r="AC157" s="271">
        <v>31414.98</v>
      </c>
      <c r="AD157" s="271">
        <v>24300</v>
      </c>
      <c r="AE157" s="103">
        <f t="shared" si="13"/>
        <v>286476.30000000005</v>
      </c>
      <c r="AF157" s="37">
        <f t="shared" si="14"/>
        <v>18112.5</v>
      </c>
      <c r="AG157" s="26">
        <f t="shared" si="15"/>
        <v>268363.80000000005</v>
      </c>
      <c r="AH157" s="17">
        <f t="shared" si="16"/>
        <v>582709.98</v>
      </c>
      <c r="AI157" s="19">
        <f t="shared" si="17"/>
        <v>564173.27</v>
      </c>
      <c r="AJ157" s="32">
        <f t="shared" si="18"/>
        <v>18536.709999999963</v>
      </c>
    </row>
    <row r="158" spans="1:36" x14ac:dyDescent="0.2">
      <c r="A158" s="1" t="s">
        <v>511</v>
      </c>
      <c r="B158" s="1" t="s">
        <v>512</v>
      </c>
      <c r="C158" s="92">
        <v>5209</v>
      </c>
      <c r="D158" s="93" t="s">
        <v>1237</v>
      </c>
      <c r="E158" s="285" t="s">
        <v>2116</v>
      </c>
      <c r="F158" s="269">
        <v>592347.97</v>
      </c>
      <c r="G158" s="269">
        <v>0</v>
      </c>
      <c r="H158" s="269">
        <v>71314.44</v>
      </c>
      <c r="I158" s="285">
        <v>2301467.7999999998</v>
      </c>
      <c r="J158" s="285">
        <v>86069.74</v>
      </c>
      <c r="L158" s="273">
        <v>23580</v>
      </c>
      <c r="N158" s="273">
        <v>715.23</v>
      </c>
      <c r="Q158" s="285">
        <v>-56</v>
      </c>
      <c r="R158" s="285">
        <v>715300.29</v>
      </c>
      <c r="T158" s="270">
        <v>617831.81000000006</v>
      </c>
      <c r="W158" s="270">
        <v>401040</v>
      </c>
      <c r="X158" s="270">
        <v>7500</v>
      </c>
      <c r="Y158" s="271">
        <v>647114</v>
      </c>
      <c r="AB158" s="271">
        <v>261635.25</v>
      </c>
      <c r="AC158" s="271">
        <v>41332.5</v>
      </c>
      <c r="AE158" s="103">
        <f t="shared" si="13"/>
        <v>663662.40999999992</v>
      </c>
      <c r="AF158" s="37">
        <f t="shared" si="14"/>
        <v>24295.23</v>
      </c>
      <c r="AG158" s="26">
        <f t="shared" si="15"/>
        <v>639367.17999999993</v>
      </c>
      <c r="AH158" s="17">
        <f t="shared" si="16"/>
        <v>1026371.81</v>
      </c>
      <c r="AI158" s="19">
        <f t="shared" si="17"/>
        <v>950081.75</v>
      </c>
      <c r="AJ158" s="32">
        <f t="shared" si="18"/>
        <v>76290.060000000056</v>
      </c>
    </row>
    <row r="159" spans="1:36" x14ac:dyDescent="0.2">
      <c r="A159" s="1" t="s">
        <v>511</v>
      </c>
      <c r="B159" s="1" t="s">
        <v>512</v>
      </c>
      <c r="C159" s="92">
        <v>5460</v>
      </c>
      <c r="D159" s="93" t="s">
        <v>1238</v>
      </c>
      <c r="E159" s="285" t="s">
        <v>2117</v>
      </c>
      <c r="F159" s="269">
        <v>451587.25</v>
      </c>
      <c r="G159" s="269">
        <v>0</v>
      </c>
      <c r="H159" s="269">
        <v>82699.83</v>
      </c>
      <c r="I159" s="285">
        <v>334491.23</v>
      </c>
      <c r="J159" s="285">
        <v>65116.31</v>
      </c>
      <c r="L159" s="273">
        <v>17587.5</v>
      </c>
      <c r="N159" s="273">
        <v>0</v>
      </c>
      <c r="Q159" s="285">
        <v>2.5</v>
      </c>
      <c r="R159" s="285">
        <v>1595931.52</v>
      </c>
      <c r="T159" s="270">
        <v>537233.63</v>
      </c>
      <c r="W159" s="270">
        <v>204720</v>
      </c>
      <c r="Y159" s="271">
        <v>435330</v>
      </c>
      <c r="AB159" s="271">
        <v>184871.13</v>
      </c>
      <c r="AC159" s="271">
        <v>28896.66</v>
      </c>
      <c r="AD159" s="271">
        <v>12600</v>
      </c>
      <c r="AE159" s="103">
        <f t="shared" si="13"/>
        <v>534287.07999999996</v>
      </c>
      <c r="AF159" s="37">
        <f t="shared" si="14"/>
        <v>17587.5</v>
      </c>
      <c r="AG159" s="26">
        <f t="shared" si="15"/>
        <v>516699.57999999996</v>
      </c>
      <c r="AH159" s="17">
        <f t="shared" si="16"/>
        <v>741953.63</v>
      </c>
      <c r="AI159" s="19">
        <f t="shared" si="17"/>
        <v>661697.79</v>
      </c>
      <c r="AJ159" s="32">
        <f t="shared" si="18"/>
        <v>80255.839999999967</v>
      </c>
    </row>
    <row r="160" spans="1:36" x14ac:dyDescent="0.2">
      <c r="A160" s="1" t="s">
        <v>515</v>
      </c>
      <c r="B160" s="1" t="s">
        <v>516</v>
      </c>
      <c r="C160" s="92">
        <v>2090</v>
      </c>
      <c r="D160" s="93" t="s">
        <v>1239</v>
      </c>
      <c r="E160" s="285" t="s">
        <v>2118</v>
      </c>
      <c r="F160" s="269">
        <v>307602.23</v>
      </c>
      <c r="G160" s="269">
        <v>0</v>
      </c>
      <c r="H160" s="269">
        <v>43485.11</v>
      </c>
      <c r="I160" s="285">
        <v>316557.28999999998</v>
      </c>
      <c r="J160" s="285">
        <v>133303.79999999999</v>
      </c>
      <c r="K160" s="273">
        <v>3500</v>
      </c>
      <c r="L160" s="273">
        <v>71138</v>
      </c>
      <c r="R160" s="285">
        <v>2218013.29</v>
      </c>
      <c r="T160" s="270">
        <v>323225.55</v>
      </c>
      <c r="V160" s="270">
        <v>172.43</v>
      </c>
      <c r="W160" s="270">
        <v>412109.5</v>
      </c>
      <c r="Y160" s="271">
        <v>568229.5</v>
      </c>
      <c r="AB160" s="271">
        <v>92268.47</v>
      </c>
      <c r="AC160" s="271">
        <v>23541.119999999999</v>
      </c>
      <c r="AE160" s="103">
        <f t="shared" si="13"/>
        <v>351087.33999999997</v>
      </c>
      <c r="AF160" s="37">
        <f t="shared" si="14"/>
        <v>74638</v>
      </c>
      <c r="AG160" s="26">
        <f t="shared" si="15"/>
        <v>276449.33999999997</v>
      </c>
      <c r="AH160" s="17">
        <f t="shared" si="16"/>
        <v>735507.48</v>
      </c>
      <c r="AI160" s="19">
        <f t="shared" si="17"/>
        <v>684039.09</v>
      </c>
      <c r="AJ160" s="32">
        <f t="shared" si="18"/>
        <v>51468.390000000014</v>
      </c>
    </row>
    <row r="161" spans="1:36" x14ac:dyDescent="0.2">
      <c r="A161" s="1" t="s">
        <v>515</v>
      </c>
      <c r="B161" s="1" t="s">
        <v>516</v>
      </c>
      <c r="C161" s="92">
        <v>3852</v>
      </c>
      <c r="D161" s="93" t="s">
        <v>1240</v>
      </c>
      <c r="E161" s="285" t="s">
        <v>2119</v>
      </c>
      <c r="F161" s="269">
        <v>136989.06</v>
      </c>
      <c r="G161" s="269">
        <v>0</v>
      </c>
      <c r="H161" s="269">
        <v>30608.77</v>
      </c>
      <c r="I161" s="285">
        <v>127240.24</v>
      </c>
      <c r="J161" s="285">
        <v>755704.01</v>
      </c>
      <c r="N161" s="273">
        <v>814.95</v>
      </c>
      <c r="R161" s="285">
        <v>1904185.77</v>
      </c>
      <c r="T161" s="270">
        <v>359302.01</v>
      </c>
      <c r="V161" s="270">
        <v>47.62</v>
      </c>
      <c r="W161" s="270">
        <v>655548</v>
      </c>
      <c r="Y161" s="271">
        <v>933375</v>
      </c>
      <c r="AB161" s="271">
        <v>102776.58</v>
      </c>
      <c r="AC161" s="271">
        <v>58281.09</v>
      </c>
      <c r="AE161" s="103">
        <f t="shared" si="13"/>
        <v>167597.82999999999</v>
      </c>
      <c r="AF161" s="37">
        <f t="shared" si="14"/>
        <v>814.95</v>
      </c>
      <c r="AG161" s="26">
        <f t="shared" si="15"/>
        <v>166782.87999999998</v>
      </c>
      <c r="AH161" s="17">
        <f t="shared" si="16"/>
        <v>1014897.63</v>
      </c>
      <c r="AI161" s="19">
        <f t="shared" si="17"/>
        <v>1094432.67</v>
      </c>
      <c r="AJ161" s="32">
        <f t="shared" si="18"/>
        <v>-79535.039999999921</v>
      </c>
    </row>
    <row r="162" spans="1:36" x14ac:dyDescent="0.2">
      <c r="A162" s="1" t="s">
        <v>515</v>
      </c>
      <c r="B162" s="1" t="s">
        <v>516</v>
      </c>
      <c r="C162" s="92">
        <v>4000</v>
      </c>
      <c r="D162" s="93" t="s">
        <v>1241</v>
      </c>
      <c r="E162" s="285" t="s">
        <v>2120</v>
      </c>
      <c r="F162" s="269">
        <v>69893.38</v>
      </c>
      <c r="G162" s="269">
        <v>0</v>
      </c>
      <c r="H162" s="269">
        <v>17074.53</v>
      </c>
      <c r="I162" s="285">
        <v>394206.41</v>
      </c>
      <c r="J162" s="285">
        <v>775826.5</v>
      </c>
      <c r="N162" s="273">
        <v>6.91</v>
      </c>
      <c r="R162" s="285">
        <v>2050038.21</v>
      </c>
      <c r="T162" s="270">
        <v>353380.91</v>
      </c>
      <c r="V162" s="270">
        <v>19.05</v>
      </c>
      <c r="W162" s="270">
        <v>355395.5</v>
      </c>
      <c r="Y162" s="271">
        <v>604877.5</v>
      </c>
      <c r="AB162" s="271">
        <v>132961.34</v>
      </c>
      <c r="AC162" s="271">
        <v>60237.73</v>
      </c>
      <c r="AD162" s="271">
        <v>0.38</v>
      </c>
      <c r="AE162" s="103">
        <f t="shared" si="13"/>
        <v>86967.91</v>
      </c>
      <c r="AF162" s="37">
        <f t="shared" si="14"/>
        <v>6.91</v>
      </c>
      <c r="AG162" s="26">
        <f t="shared" si="15"/>
        <v>86961</v>
      </c>
      <c r="AH162" s="17">
        <f t="shared" si="16"/>
        <v>708795.46</v>
      </c>
      <c r="AI162" s="19">
        <f t="shared" si="17"/>
        <v>798076.95</v>
      </c>
      <c r="AJ162" s="32">
        <f t="shared" si="18"/>
        <v>-89281.489999999991</v>
      </c>
    </row>
    <row r="163" spans="1:36" x14ac:dyDescent="0.2">
      <c r="A163" s="1" t="s">
        <v>515</v>
      </c>
      <c r="B163" s="1" t="s">
        <v>516</v>
      </c>
      <c r="C163" s="92">
        <v>5502</v>
      </c>
      <c r="D163" s="93" t="s">
        <v>1242</v>
      </c>
      <c r="E163" s="285" t="s">
        <v>2121</v>
      </c>
      <c r="F163" s="269">
        <v>135900.49</v>
      </c>
      <c r="G163" s="269">
        <v>0</v>
      </c>
      <c r="H163" s="269">
        <v>66926.95</v>
      </c>
      <c r="I163" s="285">
        <v>2030356.52</v>
      </c>
      <c r="J163" s="285">
        <v>220739.4</v>
      </c>
      <c r="Q163" s="285">
        <v>-54447.14</v>
      </c>
      <c r="R163" s="285">
        <v>345682.71</v>
      </c>
      <c r="T163" s="270">
        <v>433369.97</v>
      </c>
      <c r="W163" s="270">
        <v>531898</v>
      </c>
      <c r="Y163" s="271">
        <v>837958</v>
      </c>
      <c r="AB163" s="271">
        <v>121554.39</v>
      </c>
      <c r="AC163" s="271">
        <v>98863.21</v>
      </c>
      <c r="AE163" s="103">
        <f t="shared" si="13"/>
        <v>202827.44</v>
      </c>
      <c r="AF163" s="37">
        <f t="shared" si="14"/>
        <v>0</v>
      </c>
      <c r="AG163" s="26">
        <f t="shared" si="15"/>
        <v>202827.44</v>
      </c>
      <c r="AH163" s="17">
        <f t="shared" si="16"/>
        <v>965267.97</v>
      </c>
      <c r="AI163" s="19">
        <f t="shared" si="17"/>
        <v>1058375.6000000001</v>
      </c>
      <c r="AJ163" s="32">
        <f t="shared" si="18"/>
        <v>-93107.630000000121</v>
      </c>
    </row>
    <row r="164" spans="1:36" x14ac:dyDescent="0.2">
      <c r="A164" s="1" t="s">
        <v>519</v>
      </c>
      <c r="B164" s="1" t="s">
        <v>520</v>
      </c>
      <c r="C164" s="92">
        <v>2505</v>
      </c>
      <c r="D164" s="93" t="s">
        <v>1243</v>
      </c>
      <c r="E164" s="285" t="s">
        <v>2122</v>
      </c>
      <c r="F164" s="269">
        <v>1131048.17</v>
      </c>
      <c r="G164" s="269">
        <v>0</v>
      </c>
      <c r="H164" s="269">
        <v>36966.04</v>
      </c>
      <c r="I164" s="285">
        <v>928201.98</v>
      </c>
      <c r="J164" s="285">
        <v>167873.85</v>
      </c>
      <c r="K164" s="273">
        <v>2100</v>
      </c>
      <c r="L164" s="273">
        <v>11220</v>
      </c>
      <c r="N164" s="273">
        <v>228.97</v>
      </c>
      <c r="Q164" s="285">
        <v>139669.06</v>
      </c>
      <c r="R164" s="285">
        <v>633085.80000000005</v>
      </c>
      <c r="T164" s="270">
        <v>415242.56</v>
      </c>
      <c r="U164" s="270">
        <v>10000</v>
      </c>
      <c r="W164" s="270">
        <v>279870</v>
      </c>
      <c r="X164" s="270">
        <v>4500</v>
      </c>
      <c r="Y164" s="271">
        <v>379810</v>
      </c>
      <c r="AB164" s="271">
        <v>152555.6</v>
      </c>
      <c r="AC164" s="271">
        <v>40582.35</v>
      </c>
      <c r="AE164" s="103">
        <f t="shared" si="13"/>
        <v>1168014.21</v>
      </c>
      <c r="AF164" s="37">
        <f t="shared" si="14"/>
        <v>13548.97</v>
      </c>
      <c r="AG164" s="26">
        <f t="shared" si="15"/>
        <v>1154465.24</v>
      </c>
      <c r="AH164" s="17">
        <f t="shared" si="16"/>
        <v>709612.56</v>
      </c>
      <c r="AI164" s="19">
        <f t="shared" si="17"/>
        <v>572947.94999999995</v>
      </c>
      <c r="AJ164" s="32">
        <f t="shared" si="18"/>
        <v>136664.6100000001</v>
      </c>
    </row>
    <row r="165" spans="1:36" x14ac:dyDescent="0.2">
      <c r="A165" s="1" t="s">
        <v>519</v>
      </c>
      <c r="B165" s="1" t="s">
        <v>520</v>
      </c>
      <c r="C165" s="92">
        <v>3733</v>
      </c>
      <c r="D165" s="93" t="s">
        <v>1244</v>
      </c>
      <c r="E165" s="285" t="s">
        <v>2123</v>
      </c>
      <c r="F165" s="269">
        <v>1153901.02</v>
      </c>
      <c r="G165" s="269">
        <v>0</v>
      </c>
      <c r="H165" s="269">
        <v>40733.839999999997</v>
      </c>
      <c r="I165" s="285">
        <v>99460.12</v>
      </c>
      <c r="J165" s="285">
        <v>215259.63</v>
      </c>
      <c r="L165" s="273">
        <v>35455</v>
      </c>
      <c r="N165" s="273">
        <v>0</v>
      </c>
      <c r="Q165" s="285">
        <v>185836.08</v>
      </c>
      <c r="R165" s="285">
        <v>1315994.6399999999</v>
      </c>
      <c r="T165" s="270">
        <v>459585.13</v>
      </c>
      <c r="U165" s="270">
        <v>34077</v>
      </c>
      <c r="W165" s="270">
        <v>333720</v>
      </c>
      <c r="X165" s="270">
        <v>12750</v>
      </c>
      <c r="Y165" s="271">
        <v>503595</v>
      </c>
      <c r="AB165" s="271">
        <v>155184.29999999999</v>
      </c>
      <c r="AC165" s="271">
        <v>14360.82</v>
      </c>
      <c r="AE165" s="103">
        <f t="shared" si="13"/>
        <v>1194634.8600000001</v>
      </c>
      <c r="AF165" s="37">
        <f t="shared" si="14"/>
        <v>35455</v>
      </c>
      <c r="AG165" s="26">
        <f t="shared" si="15"/>
        <v>1159179.8600000001</v>
      </c>
      <c r="AH165" s="17">
        <f t="shared" si="16"/>
        <v>840132.13</v>
      </c>
      <c r="AI165" s="19">
        <f t="shared" si="17"/>
        <v>673140.12</v>
      </c>
      <c r="AJ165" s="32">
        <f t="shared" si="18"/>
        <v>166992.01</v>
      </c>
    </row>
    <row r="166" spans="1:36" x14ac:dyDescent="0.2">
      <c r="A166" s="1" t="s">
        <v>519</v>
      </c>
      <c r="B166" s="1" t="s">
        <v>520</v>
      </c>
      <c r="C166" s="92">
        <v>5221</v>
      </c>
      <c r="D166" s="93" t="s">
        <v>1245</v>
      </c>
      <c r="E166" s="285" t="s">
        <v>2124</v>
      </c>
      <c r="F166" s="269">
        <v>882426.63</v>
      </c>
      <c r="G166" s="269">
        <v>0</v>
      </c>
      <c r="H166" s="269">
        <v>50362.71</v>
      </c>
      <c r="I166" s="285">
        <v>122402.88</v>
      </c>
      <c r="J166" s="285">
        <v>571154.65</v>
      </c>
      <c r="K166" s="273">
        <v>4800</v>
      </c>
      <c r="L166" s="273">
        <v>0</v>
      </c>
      <c r="N166" s="273">
        <v>49.31</v>
      </c>
      <c r="Q166" s="285">
        <v>209163.98</v>
      </c>
      <c r="R166" s="285">
        <v>1954472.19</v>
      </c>
      <c r="T166" s="270">
        <v>552366.21</v>
      </c>
      <c r="U166" s="270">
        <v>195000</v>
      </c>
      <c r="W166" s="270">
        <v>351830</v>
      </c>
      <c r="X166" s="270">
        <v>4500</v>
      </c>
      <c r="Y166" s="271">
        <v>529640</v>
      </c>
      <c r="AB166" s="271">
        <v>196338.32</v>
      </c>
      <c r="AC166" s="271">
        <v>48994.41</v>
      </c>
      <c r="AE166" s="103">
        <f t="shared" si="13"/>
        <v>932789.34</v>
      </c>
      <c r="AF166" s="37">
        <f t="shared" si="14"/>
        <v>4849.3100000000004</v>
      </c>
      <c r="AG166" s="26">
        <f t="shared" si="15"/>
        <v>927940.02999999991</v>
      </c>
      <c r="AH166" s="17">
        <f t="shared" si="16"/>
        <v>1103696.21</v>
      </c>
      <c r="AI166" s="19">
        <f t="shared" si="17"/>
        <v>774972.7300000001</v>
      </c>
      <c r="AJ166" s="32">
        <f t="shared" si="18"/>
        <v>328723.47999999986</v>
      </c>
    </row>
    <row r="167" spans="1:36" x14ac:dyDescent="0.2">
      <c r="A167" s="1" t="s">
        <v>519</v>
      </c>
      <c r="B167" s="1" t="s">
        <v>520</v>
      </c>
      <c r="C167" s="92">
        <v>2747</v>
      </c>
      <c r="D167" s="93" t="s">
        <v>1246</v>
      </c>
      <c r="E167" s="285" t="s">
        <v>2125</v>
      </c>
      <c r="F167" s="269">
        <v>734477.38</v>
      </c>
      <c r="G167" s="269">
        <v>0</v>
      </c>
      <c r="H167" s="269">
        <v>33902.6</v>
      </c>
      <c r="I167" s="285">
        <v>534683.97</v>
      </c>
      <c r="J167" s="285">
        <v>90449.53</v>
      </c>
      <c r="K167" s="273">
        <v>11528</v>
      </c>
      <c r="L167" s="273">
        <v>16725.5</v>
      </c>
      <c r="N167" s="273">
        <v>432.09</v>
      </c>
      <c r="Q167" s="285">
        <v>128918.68</v>
      </c>
      <c r="R167" s="285">
        <v>1659140.58</v>
      </c>
      <c r="T167" s="270">
        <v>428844.88</v>
      </c>
      <c r="W167" s="270">
        <v>583440</v>
      </c>
      <c r="X167" s="270">
        <v>9000</v>
      </c>
      <c r="Y167" s="271">
        <v>664710</v>
      </c>
      <c r="AB167" s="271">
        <v>243644.2</v>
      </c>
      <c r="AC167" s="271">
        <v>34815.81</v>
      </c>
      <c r="AE167" s="103">
        <f t="shared" si="13"/>
        <v>768379.98</v>
      </c>
      <c r="AF167" s="37">
        <f t="shared" si="14"/>
        <v>28685.59</v>
      </c>
      <c r="AG167" s="26">
        <f t="shared" si="15"/>
        <v>739694.39</v>
      </c>
      <c r="AH167" s="17">
        <f t="shared" si="16"/>
        <v>1021284.88</v>
      </c>
      <c r="AI167" s="19">
        <f t="shared" si="17"/>
        <v>943170.01</v>
      </c>
      <c r="AJ167" s="32">
        <f t="shared" si="18"/>
        <v>78114.87</v>
      </c>
    </row>
    <row r="168" spans="1:36" x14ac:dyDescent="0.2">
      <c r="A168" s="1" t="s">
        <v>519</v>
      </c>
      <c r="B168" s="1" t="s">
        <v>520</v>
      </c>
      <c r="C168" s="92">
        <v>3860</v>
      </c>
      <c r="D168" s="93" t="s">
        <v>1247</v>
      </c>
      <c r="E168" s="285" t="s">
        <v>2126</v>
      </c>
      <c r="F168" s="269">
        <v>504498.46</v>
      </c>
      <c r="G168" s="269">
        <v>8000</v>
      </c>
      <c r="H168" s="269">
        <v>29503.89</v>
      </c>
      <c r="I168" s="285">
        <v>503173.37</v>
      </c>
      <c r="J168" s="285">
        <v>139531.70000000001</v>
      </c>
      <c r="K168" s="273">
        <v>10000</v>
      </c>
      <c r="L168" s="273">
        <v>37425</v>
      </c>
      <c r="N168" s="273">
        <v>261.44</v>
      </c>
      <c r="Q168" s="285">
        <v>186095.32</v>
      </c>
      <c r="R168" s="285">
        <v>3430123.36</v>
      </c>
      <c r="T168" s="270">
        <v>502003.15</v>
      </c>
      <c r="W168" s="270">
        <v>704640</v>
      </c>
      <c r="X168" s="270">
        <v>6000</v>
      </c>
      <c r="Y168" s="271">
        <v>900190</v>
      </c>
      <c r="AB168" s="271">
        <v>406983.84</v>
      </c>
      <c r="AC168" s="271">
        <v>55326.45</v>
      </c>
      <c r="AE168" s="103">
        <f t="shared" si="13"/>
        <v>542002.35</v>
      </c>
      <c r="AF168" s="37">
        <f t="shared" si="14"/>
        <v>47686.44</v>
      </c>
      <c r="AG168" s="26">
        <f t="shared" si="15"/>
        <v>494315.91</v>
      </c>
      <c r="AH168" s="17">
        <f t="shared" si="16"/>
        <v>1212643.1499999999</v>
      </c>
      <c r="AI168" s="19">
        <f t="shared" si="17"/>
        <v>1362500.29</v>
      </c>
      <c r="AJ168" s="32">
        <f t="shared" si="18"/>
        <v>-149857.14000000013</v>
      </c>
    </row>
    <row r="169" spans="1:36" x14ac:dyDescent="0.2">
      <c r="A169" s="1" t="s">
        <v>523</v>
      </c>
      <c r="B169" s="1" t="s">
        <v>524</v>
      </c>
      <c r="C169" s="92">
        <v>992</v>
      </c>
      <c r="D169" s="93" t="s">
        <v>1248</v>
      </c>
      <c r="E169" s="285" t="s">
        <v>2127</v>
      </c>
      <c r="F169" s="269">
        <v>243591.84</v>
      </c>
      <c r="G169" s="269">
        <v>0</v>
      </c>
      <c r="H169" s="269">
        <v>64287.63</v>
      </c>
      <c r="I169" s="285">
        <v>3738486.21</v>
      </c>
      <c r="J169" s="285">
        <v>114528.69</v>
      </c>
      <c r="N169" s="273">
        <v>901.92</v>
      </c>
      <c r="Q169" s="285">
        <v>20.37</v>
      </c>
      <c r="R169" s="285">
        <v>2074034.47</v>
      </c>
      <c r="T169" s="270">
        <v>30378.97</v>
      </c>
      <c r="W169" s="270">
        <v>216570</v>
      </c>
      <c r="Y169" s="271">
        <v>405990</v>
      </c>
      <c r="AB169" s="271">
        <v>84869.11</v>
      </c>
      <c r="AC169" s="271">
        <v>2733.15</v>
      </c>
      <c r="AE169" s="103">
        <f t="shared" si="13"/>
        <v>307879.46999999997</v>
      </c>
      <c r="AF169" s="37">
        <f t="shared" si="14"/>
        <v>901.92</v>
      </c>
      <c r="AG169" s="26">
        <f t="shared" si="15"/>
        <v>306977.55</v>
      </c>
      <c r="AH169" s="17">
        <f t="shared" si="16"/>
        <v>246948.97</v>
      </c>
      <c r="AI169" s="19">
        <f t="shared" si="17"/>
        <v>493592.26</v>
      </c>
      <c r="AJ169" s="32">
        <f t="shared" si="18"/>
        <v>-246643.29</v>
      </c>
    </row>
    <row r="170" spans="1:36" x14ac:dyDescent="0.2">
      <c r="A170" s="1" t="s">
        <v>523</v>
      </c>
      <c r="B170" s="1" t="s">
        <v>524</v>
      </c>
      <c r="C170" s="92">
        <v>5690</v>
      </c>
      <c r="D170" s="93" t="s">
        <v>1249</v>
      </c>
      <c r="E170" s="285" t="s">
        <v>2128</v>
      </c>
      <c r="F170" s="269">
        <v>258890.58</v>
      </c>
      <c r="G170" s="269">
        <v>0</v>
      </c>
      <c r="H170" s="269">
        <v>89329.13</v>
      </c>
      <c r="I170" s="285">
        <v>234744</v>
      </c>
      <c r="J170" s="285">
        <v>52520.41</v>
      </c>
      <c r="N170" s="273">
        <v>140645.10999999999</v>
      </c>
      <c r="Q170" s="285">
        <v>-819.85</v>
      </c>
      <c r="R170" s="285">
        <v>2188176.4900000002</v>
      </c>
      <c r="T170" s="270">
        <v>72499.95</v>
      </c>
      <c r="U170" s="270">
        <v>16500</v>
      </c>
      <c r="W170" s="270">
        <v>359121</v>
      </c>
      <c r="Y170" s="271">
        <v>619160</v>
      </c>
      <c r="AB170" s="271">
        <v>189237.44</v>
      </c>
      <c r="AC170" s="271">
        <v>31752.54</v>
      </c>
      <c r="AE170" s="103">
        <f t="shared" si="13"/>
        <v>348219.70999999996</v>
      </c>
      <c r="AF170" s="37">
        <f t="shared" si="14"/>
        <v>140645.10999999999</v>
      </c>
      <c r="AG170" s="26">
        <f t="shared" si="15"/>
        <v>207574.59999999998</v>
      </c>
      <c r="AH170" s="17">
        <f t="shared" si="16"/>
        <v>448120.95</v>
      </c>
      <c r="AI170" s="19">
        <f t="shared" si="17"/>
        <v>840149.98</v>
      </c>
      <c r="AJ170" s="32">
        <f t="shared" si="18"/>
        <v>-392029.02999999997</v>
      </c>
    </row>
    <row r="171" spans="1:36" x14ac:dyDescent="0.2">
      <c r="A171" s="1" t="s">
        <v>523</v>
      </c>
      <c r="B171" s="1" t="s">
        <v>524</v>
      </c>
      <c r="C171" s="92">
        <v>3265</v>
      </c>
      <c r="D171" s="93" t="s">
        <v>1250</v>
      </c>
      <c r="E171" s="285" t="s">
        <v>2129</v>
      </c>
      <c r="F171" s="269">
        <v>183592.35</v>
      </c>
      <c r="G171" s="269">
        <v>0</v>
      </c>
      <c r="H171" s="269">
        <v>109474.11</v>
      </c>
      <c r="I171" s="285">
        <v>476127.17</v>
      </c>
      <c r="J171" s="285">
        <v>666171.56000000006</v>
      </c>
      <c r="N171" s="273">
        <v>4450</v>
      </c>
      <c r="Q171" s="285">
        <v>10815.98</v>
      </c>
      <c r="R171" s="285">
        <v>1890317.34</v>
      </c>
      <c r="T171" s="270">
        <v>42246.39</v>
      </c>
      <c r="V171" s="270">
        <v>1113.32</v>
      </c>
      <c r="W171" s="270">
        <v>340290</v>
      </c>
      <c r="Y171" s="271">
        <v>491676</v>
      </c>
      <c r="AB171" s="271">
        <v>173940.67</v>
      </c>
      <c r="AC171" s="271">
        <v>31819.83</v>
      </c>
      <c r="AE171" s="103">
        <f t="shared" si="13"/>
        <v>293066.46000000002</v>
      </c>
      <c r="AF171" s="37">
        <f t="shared" si="14"/>
        <v>4450</v>
      </c>
      <c r="AG171" s="26">
        <f t="shared" si="15"/>
        <v>288616.46000000002</v>
      </c>
      <c r="AH171" s="17">
        <f t="shared" si="16"/>
        <v>383649.71</v>
      </c>
      <c r="AI171" s="19">
        <f t="shared" si="17"/>
        <v>697436.5</v>
      </c>
      <c r="AJ171" s="32">
        <f t="shared" si="18"/>
        <v>-313786.78999999998</v>
      </c>
    </row>
    <row r="172" spans="1:36" x14ac:dyDescent="0.2">
      <c r="A172" s="1" t="s">
        <v>523</v>
      </c>
      <c r="B172" s="1" t="s">
        <v>524</v>
      </c>
      <c r="C172" s="92">
        <v>5131</v>
      </c>
      <c r="D172" s="93" t="s">
        <v>1251</v>
      </c>
      <c r="E172" s="285" t="s">
        <v>2130</v>
      </c>
      <c r="F172" s="269">
        <v>284710.98</v>
      </c>
      <c r="G172" s="269">
        <v>0</v>
      </c>
      <c r="H172" s="269">
        <v>55399.3</v>
      </c>
      <c r="I172" s="285">
        <v>316203.95</v>
      </c>
      <c r="J172" s="285">
        <v>220669.72</v>
      </c>
      <c r="N172" s="273">
        <v>184109.8</v>
      </c>
      <c r="R172" s="285">
        <v>2400624.13</v>
      </c>
      <c r="T172" s="270">
        <v>44830.86</v>
      </c>
      <c r="W172" s="270">
        <v>539180</v>
      </c>
      <c r="Y172" s="271">
        <v>679916</v>
      </c>
      <c r="Z172" s="271">
        <v>7500</v>
      </c>
      <c r="AB172" s="271">
        <v>181050.79</v>
      </c>
      <c r="AC172" s="271">
        <v>49021.89</v>
      </c>
      <c r="AE172" s="103">
        <f t="shared" si="13"/>
        <v>340110.27999999997</v>
      </c>
      <c r="AF172" s="37">
        <f t="shared" si="14"/>
        <v>184109.8</v>
      </c>
      <c r="AG172" s="26">
        <f t="shared" si="15"/>
        <v>156000.47999999998</v>
      </c>
      <c r="AH172" s="17">
        <f t="shared" si="16"/>
        <v>584010.86</v>
      </c>
      <c r="AI172" s="19">
        <f t="shared" si="17"/>
        <v>917488.68</v>
      </c>
      <c r="AJ172" s="32">
        <f t="shared" si="18"/>
        <v>-333477.82000000007</v>
      </c>
    </row>
    <row r="173" spans="1:36" x14ac:dyDescent="0.2">
      <c r="A173" s="1" t="s">
        <v>523</v>
      </c>
      <c r="B173" s="1" t="s">
        <v>524</v>
      </c>
      <c r="C173" s="92">
        <v>3470</v>
      </c>
      <c r="D173" s="93" t="s">
        <v>1252</v>
      </c>
      <c r="E173" s="285" t="s">
        <v>2131</v>
      </c>
      <c r="F173" s="269">
        <v>523625.08</v>
      </c>
      <c r="G173" s="269">
        <v>0</v>
      </c>
      <c r="H173" s="269">
        <v>44515.44</v>
      </c>
      <c r="I173" s="285">
        <v>690496</v>
      </c>
      <c r="J173" s="285">
        <v>525759.26</v>
      </c>
      <c r="N173" s="273">
        <v>12414.98</v>
      </c>
      <c r="R173" s="285">
        <v>1658240.02</v>
      </c>
      <c r="T173" s="270">
        <v>58820.22</v>
      </c>
      <c r="W173" s="270">
        <v>324270</v>
      </c>
      <c r="Y173" s="271">
        <v>613960</v>
      </c>
      <c r="AB173" s="271">
        <v>125453.99</v>
      </c>
      <c r="AC173" s="271">
        <v>42563.37</v>
      </c>
      <c r="AE173" s="103">
        <f t="shared" si="13"/>
        <v>568140.52</v>
      </c>
      <c r="AF173" s="37">
        <f t="shared" si="14"/>
        <v>12414.98</v>
      </c>
      <c r="AG173" s="26">
        <f t="shared" si="15"/>
        <v>555725.54</v>
      </c>
      <c r="AH173" s="17">
        <f t="shared" si="16"/>
        <v>383090.22</v>
      </c>
      <c r="AI173" s="19">
        <f t="shared" si="17"/>
        <v>781977.36</v>
      </c>
      <c r="AJ173" s="32">
        <f t="shared" si="18"/>
        <v>-398887.14</v>
      </c>
    </row>
    <row r="174" spans="1:36" x14ac:dyDescent="0.2">
      <c r="A174" s="1" t="s">
        <v>523</v>
      </c>
      <c r="B174" s="1" t="s">
        <v>524</v>
      </c>
      <c r="C174" s="92">
        <v>6314</v>
      </c>
      <c r="D174" s="93" t="s">
        <v>1253</v>
      </c>
      <c r="E174" s="285" t="s">
        <v>2132</v>
      </c>
      <c r="F174" s="269">
        <v>58308.62</v>
      </c>
      <c r="G174" s="269">
        <v>0</v>
      </c>
      <c r="H174" s="269">
        <v>91797.59</v>
      </c>
      <c r="I174" s="285">
        <v>380206.67</v>
      </c>
      <c r="J174" s="285">
        <v>110578.58</v>
      </c>
      <c r="N174" s="273">
        <v>151.68</v>
      </c>
      <c r="Q174" s="285">
        <v>-3400</v>
      </c>
      <c r="R174" s="285">
        <v>2400624.13</v>
      </c>
      <c r="T174" s="270">
        <v>53532.6</v>
      </c>
      <c r="W174" s="270">
        <v>317750</v>
      </c>
      <c r="Y174" s="271">
        <v>614120</v>
      </c>
      <c r="AB174" s="271">
        <v>159585.62</v>
      </c>
      <c r="AC174" s="271">
        <v>27575.67</v>
      </c>
      <c r="AE174" s="103">
        <f t="shared" si="13"/>
        <v>150106.21</v>
      </c>
      <c r="AF174" s="37">
        <f t="shared" si="14"/>
        <v>151.68</v>
      </c>
      <c r="AG174" s="26">
        <f t="shared" si="15"/>
        <v>149954.53</v>
      </c>
      <c r="AH174" s="17">
        <f t="shared" si="16"/>
        <v>371282.6</v>
      </c>
      <c r="AI174" s="19">
        <f t="shared" si="17"/>
        <v>801281.29</v>
      </c>
      <c r="AJ174" s="32">
        <f t="shared" si="18"/>
        <v>-429998.69000000006</v>
      </c>
    </row>
    <row r="175" spans="1:36" x14ac:dyDescent="0.2">
      <c r="A175" s="1" t="s">
        <v>527</v>
      </c>
      <c r="B175" s="1" t="s">
        <v>528</v>
      </c>
      <c r="C175" s="92">
        <v>4818</v>
      </c>
      <c r="D175" s="93" t="s">
        <v>1254</v>
      </c>
      <c r="E175" s="285" t="s">
        <v>2133</v>
      </c>
      <c r="F175" s="269">
        <v>435638.07</v>
      </c>
      <c r="G175" s="269">
        <v>0</v>
      </c>
      <c r="H175" s="269">
        <v>12311.63</v>
      </c>
      <c r="I175" s="285">
        <v>135427.87</v>
      </c>
      <c r="J175" s="285">
        <v>106305.54</v>
      </c>
      <c r="N175" s="273">
        <v>65.42</v>
      </c>
      <c r="R175" s="285">
        <v>1908740.29</v>
      </c>
      <c r="T175" s="270">
        <v>201835.15</v>
      </c>
      <c r="V175" s="270">
        <v>27.55</v>
      </c>
      <c r="W175" s="270">
        <v>420950</v>
      </c>
      <c r="Y175" s="271">
        <v>635210</v>
      </c>
      <c r="AB175" s="271">
        <v>170984</v>
      </c>
      <c r="AC175" s="271">
        <v>27584.14</v>
      </c>
      <c r="AE175" s="103">
        <f t="shared" si="13"/>
        <v>447949.7</v>
      </c>
      <c r="AF175" s="37">
        <f t="shared" si="14"/>
        <v>65.42</v>
      </c>
      <c r="AG175" s="26">
        <f t="shared" si="15"/>
        <v>447884.28</v>
      </c>
      <c r="AH175" s="17">
        <f t="shared" si="16"/>
        <v>622812.69999999995</v>
      </c>
      <c r="AI175" s="19">
        <f t="shared" si="17"/>
        <v>833778.14</v>
      </c>
      <c r="AJ175" s="32">
        <f t="shared" si="18"/>
        <v>-210965.44000000006</v>
      </c>
    </row>
    <row r="176" spans="1:36" x14ac:dyDescent="0.2">
      <c r="A176" s="1" t="s">
        <v>527</v>
      </c>
      <c r="B176" s="1" t="s">
        <v>528</v>
      </c>
      <c r="C176" s="92">
        <v>3493</v>
      </c>
      <c r="D176" s="93" t="s">
        <v>1255</v>
      </c>
      <c r="E176" s="285" t="s">
        <v>2134</v>
      </c>
      <c r="F176" s="269">
        <v>300702.36</v>
      </c>
      <c r="G176" s="269">
        <v>0</v>
      </c>
      <c r="H176" s="269">
        <v>36207.199999999997</v>
      </c>
      <c r="I176" s="285">
        <v>491464.73</v>
      </c>
      <c r="J176" s="285">
        <v>189093.86</v>
      </c>
      <c r="N176" s="273">
        <v>46.83</v>
      </c>
      <c r="R176" s="285">
        <v>2036218.61</v>
      </c>
      <c r="T176" s="270">
        <v>168320.96</v>
      </c>
      <c r="V176" s="270">
        <v>87.53</v>
      </c>
      <c r="W176" s="270">
        <v>399870</v>
      </c>
      <c r="Y176" s="271">
        <v>686840</v>
      </c>
      <c r="AB176" s="271">
        <v>199940.83</v>
      </c>
      <c r="AC176" s="271">
        <v>53829.87</v>
      </c>
      <c r="AE176" s="103">
        <f t="shared" si="13"/>
        <v>336909.56</v>
      </c>
      <c r="AF176" s="37">
        <f t="shared" si="14"/>
        <v>46.83</v>
      </c>
      <c r="AG176" s="26">
        <f t="shared" si="15"/>
        <v>336862.73</v>
      </c>
      <c r="AH176" s="17">
        <f t="shared" si="16"/>
        <v>568278.49</v>
      </c>
      <c r="AI176" s="19">
        <f t="shared" si="17"/>
        <v>940610.7</v>
      </c>
      <c r="AJ176" s="32">
        <f t="shared" si="18"/>
        <v>-372332.20999999996</v>
      </c>
    </row>
    <row r="177" spans="1:36" x14ac:dyDescent="0.2">
      <c r="A177" s="1" t="s">
        <v>527</v>
      </c>
      <c r="B177" s="1" t="s">
        <v>528</v>
      </c>
      <c r="C177" s="92">
        <v>2171</v>
      </c>
      <c r="D177" s="93" t="s">
        <v>1256</v>
      </c>
      <c r="E177" s="285" t="s">
        <v>2135</v>
      </c>
      <c r="F177" s="269">
        <v>299576.93</v>
      </c>
      <c r="G177" s="269">
        <v>0</v>
      </c>
      <c r="H177" s="269">
        <v>19164.88</v>
      </c>
      <c r="I177" s="285">
        <v>97229.58</v>
      </c>
      <c r="J177" s="285">
        <v>181701.11</v>
      </c>
      <c r="N177" s="273">
        <v>569.38</v>
      </c>
      <c r="R177" s="285">
        <v>2581996.2400000002</v>
      </c>
      <c r="T177" s="270">
        <v>73695.87</v>
      </c>
      <c r="W177" s="270">
        <v>268510</v>
      </c>
      <c r="Y177" s="271">
        <v>408850</v>
      </c>
      <c r="AB177" s="271">
        <v>102187.65</v>
      </c>
      <c r="AC177" s="271">
        <v>55343.94</v>
      </c>
      <c r="AE177" s="103">
        <f t="shared" si="13"/>
        <v>318741.81</v>
      </c>
      <c r="AF177" s="37">
        <f t="shared" si="14"/>
        <v>569.38</v>
      </c>
      <c r="AG177" s="26">
        <f t="shared" si="15"/>
        <v>318172.43</v>
      </c>
      <c r="AH177" s="17">
        <f t="shared" si="16"/>
        <v>342205.87</v>
      </c>
      <c r="AI177" s="19">
        <f t="shared" si="17"/>
        <v>566381.59000000008</v>
      </c>
      <c r="AJ177" s="32">
        <f t="shared" si="18"/>
        <v>-224175.72000000009</v>
      </c>
    </row>
    <row r="178" spans="1:36" x14ac:dyDescent="0.2">
      <c r="A178" s="1" t="s">
        <v>527</v>
      </c>
      <c r="B178" s="1" t="s">
        <v>528</v>
      </c>
      <c r="C178" s="92">
        <v>4974</v>
      </c>
      <c r="D178" s="93" t="s">
        <v>1257</v>
      </c>
      <c r="E178" s="285" t="s">
        <v>2136</v>
      </c>
      <c r="F178" s="269">
        <v>160851</v>
      </c>
      <c r="G178" s="269">
        <v>0</v>
      </c>
      <c r="H178" s="269">
        <v>7570.37</v>
      </c>
      <c r="I178" s="285">
        <v>209972.34</v>
      </c>
      <c r="J178" s="285">
        <v>177876.37</v>
      </c>
      <c r="N178" s="273">
        <v>65.42</v>
      </c>
      <c r="R178" s="285">
        <v>1442473.15</v>
      </c>
      <c r="T178" s="270">
        <v>207968.84</v>
      </c>
      <c r="V178" s="270">
        <v>68.459999999999994</v>
      </c>
      <c r="W178" s="270">
        <v>323560</v>
      </c>
      <c r="Y178" s="271">
        <v>461140</v>
      </c>
      <c r="AB178" s="271">
        <v>142497.89000000001</v>
      </c>
      <c r="AC178" s="271">
        <v>47857.86</v>
      </c>
      <c r="AE178" s="103">
        <f t="shared" si="13"/>
        <v>168421.37</v>
      </c>
      <c r="AF178" s="37">
        <f t="shared" si="14"/>
        <v>65.42</v>
      </c>
      <c r="AG178" s="26">
        <f t="shared" si="15"/>
        <v>168355.94999999998</v>
      </c>
      <c r="AH178" s="17">
        <f t="shared" si="16"/>
        <v>531597.30000000005</v>
      </c>
      <c r="AI178" s="19">
        <f t="shared" si="17"/>
        <v>651495.75</v>
      </c>
      <c r="AJ178" s="32">
        <f t="shared" si="18"/>
        <v>-119898.44999999995</v>
      </c>
    </row>
    <row r="179" spans="1:36" x14ac:dyDescent="0.2">
      <c r="A179" s="1" t="s">
        <v>527</v>
      </c>
      <c r="B179" s="1" t="s">
        <v>528</v>
      </c>
      <c r="C179" s="92">
        <v>2190</v>
      </c>
      <c r="D179" s="93" t="s">
        <v>1258</v>
      </c>
      <c r="E179" s="285" t="s">
        <v>2137</v>
      </c>
      <c r="F179" s="269">
        <v>518879.95</v>
      </c>
      <c r="G179" s="269">
        <v>0</v>
      </c>
      <c r="H179" s="269">
        <v>3892.8</v>
      </c>
      <c r="I179" s="285">
        <v>270070.67</v>
      </c>
      <c r="J179" s="285">
        <v>112919.44</v>
      </c>
      <c r="N179" s="273">
        <v>0</v>
      </c>
      <c r="R179" s="285">
        <v>1708773.29</v>
      </c>
      <c r="T179" s="270">
        <v>91137.9</v>
      </c>
      <c r="W179" s="270">
        <v>296170</v>
      </c>
      <c r="Y179" s="271">
        <v>402020</v>
      </c>
      <c r="AB179" s="271">
        <v>122648.58</v>
      </c>
      <c r="AC179" s="271">
        <v>42679.78</v>
      </c>
      <c r="AE179" s="103">
        <f t="shared" si="13"/>
        <v>522772.75</v>
      </c>
      <c r="AF179" s="37">
        <f t="shared" si="14"/>
        <v>0</v>
      </c>
      <c r="AG179" s="26">
        <f t="shared" si="15"/>
        <v>522772.75</v>
      </c>
      <c r="AH179" s="17">
        <f t="shared" si="16"/>
        <v>387307.9</v>
      </c>
      <c r="AI179" s="19">
        <f t="shared" si="17"/>
        <v>567348.36</v>
      </c>
      <c r="AJ179" s="32">
        <f t="shared" si="18"/>
        <v>-180040.45999999996</v>
      </c>
    </row>
    <row r="180" spans="1:36" x14ac:dyDescent="0.2">
      <c r="A180" s="1" t="s">
        <v>527</v>
      </c>
      <c r="B180" s="1" t="s">
        <v>528</v>
      </c>
      <c r="C180" s="92">
        <v>3183</v>
      </c>
      <c r="D180" s="93" t="s">
        <v>1259</v>
      </c>
      <c r="E180" s="285" t="s">
        <v>2138</v>
      </c>
      <c r="F180" s="269">
        <v>160033.22</v>
      </c>
      <c r="G180" s="269">
        <v>28200</v>
      </c>
      <c r="H180" s="269">
        <v>18313.52</v>
      </c>
      <c r="I180" s="285">
        <v>28481.88</v>
      </c>
      <c r="J180" s="285">
        <v>72802.3</v>
      </c>
      <c r="N180" s="273">
        <v>29.8</v>
      </c>
      <c r="Q180" s="285">
        <v>-4</v>
      </c>
      <c r="R180" s="285">
        <v>1572242.02</v>
      </c>
      <c r="T180" s="270">
        <v>94350.09</v>
      </c>
      <c r="V180" s="270">
        <v>1151.17</v>
      </c>
      <c r="W180" s="270">
        <v>293340</v>
      </c>
      <c r="Y180" s="271">
        <v>444650</v>
      </c>
      <c r="AB180" s="271">
        <v>136482.65</v>
      </c>
      <c r="AC180" s="271">
        <v>15636.6</v>
      </c>
      <c r="AE180" s="103">
        <f t="shared" si="13"/>
        <v>206546.74</v>
      </c>
      <c r="AF180" s="37">
        <f t="shared" si="14"/>
        <v>29.8</v>
      </c>
      <c r="AG180" s="26">
        <f t="shared" si="15"/>
        <v>206516.94</v>
      </c>
      <c r="AH180" s="17">
        <f t="shared" si="16"/>
        <v>388841.26</v>
      </c>
      <c r="AI180" s="19">
        <f t="shared" si="17"/>
        <v>596769.25</v>
      </c>
      <c r="AJ180" s="32">
        <f t="shared" si="18"/>
        <v>-207927.99</v>
      </c>
    </row>
    <row r="181" spans="1:36" x14ac:dyDescent="0.2">
      <c r="A181" s="1" t="s">
        <v>527</v>
      </c>
      <c r="B181" s="1" t="s">
        <v>528</v>
      </c>
      <c r="C181" s="92">
        <v>3642</v>
      </c>
      <c r="D181" s="93" t="s">
        <v>1260</v>
      </c>
      <c r="E181" s="285" t="s">
        <v>2139</v>
      </c>
      <c r="F181" s="269">
        <v>215755.48</v>
      </c>
      <c r="G181" s="269">
        <v>0</v>
      </c>
      <c r="H181" s="269">
        <v>14007.24</v>
      </c>
      <c r="I181" s="285">
        <v>94468.43</v>
      </c>
      <c r="J181" s="285">
        <v>147597.82999999999</v>
      </c>
      <c r="N181" s="273">
        <v>46.74</v>
      </c>
      <c r="R181" s="285">
        <v>1286359.3700000001</v>
      </c>
      <c r="T181" s="270">
        <v>281358.06</v>
      </c>
      <c r="U181" s="270">
        <v>55540</v>
      </c>
      <c r="W181" s="270">
        <v>317430</v>
      </c>
      <c r="Y181" s="271">
        <v>497640</v>
      </c>
      <c r="AB181" s="271">
        <v>155102.88</v>
      </c>
      <c r="AC181" s="271">
        <v>21532.58</v>
      </c>
      <c r="AE181" s="103">
        <f t="shared" si="13"/>
        <v>229762.72</v>
      </c>
      <c r="AF181" s="37">
        <f t="shared" si="14"/>
        <v>46.74</v>
      </c>
      <c r="AG181" s="26">
        <f t="shared" si="15"/>
        <v>229715.98</v>
      </c>
      <c r="AH181" s="17">
        <f t="shared" si="16"/>
        <v>654328.06000000006</v>
      </c>
      <c r="AI181" s="19">
        <f t="shared" si="17"/>
        <v>674275.46</v>
      </c>
      <c r="AJ181" s="32">
        <f t="shared" si="18"/>
        <v>-19947.399999999907</v>
      </c>
    </row>
    <row r="182" spans="1:36" x14ac:dyDescent="0.2">
      <c r="A182" s="1" t="s">
        <v>531</v>
      </c>
      <c r="B182" s="1" t="s">
        <v>533</v>
      </c>
      <c r="C182" s="92">
        <v>3093</v>
      </c>
      <c r="D182" s="93" t="s">
        <v>1261</v>
      </c>
      <c r="E182" s="285" t="s">
        <v>2140</v>
      </c>
      <c r="F182" s="269">
        <v>522980.82</v>
      </c>
      <c r="G182" s="269">
        <v>118454.88</v>
      </c>
      <c r="H182" s="269">
        <v>65896.929999999993</v>
      </c>
      <c r="I182" s="285">
        <v>248350.97</v>
      </c>
      <c r="J182" s="285">
        <v>94289.2</v>
      </c>
      <c r="K182" s="273">
        <v>72429.47</v>
      </c>
      <c r="L182" s="273">
        <v>15958.03</v>
      </c>
      <c r="M182" s="273">
        <v>1107</v>
      </c>
      <c r="R182" s="285">
        <v>1621669.25</v>
      </c>
      <c r="T182" s="270">
        <v>259202</v>
      </c>
      <c r="W182" s="270">
        <v>128290</v>
      </c>
      <c r="X182" s="270">
        <v>43947.9</v>
      </c>
      <c r="Y182" s="271">
        <v>184552.5</v>
      </c>
      <c r="AB182" s="271">
        <v>71440.92</v>
      </c>
      <c r="AC182" s="271">
        <v>16387.71</v>
      </c>
      <c r="AE182" s="103">
        <f t="shared" si="13"/>
        <v>707332.62999999989</v>
      </c>
      <c r="AF182" s="37">
        <f t="shared" si="14"/>
        <v>89494.5</v>
      </c>
      <c r="AG182" s="26">
        <f t="shared" si="15"/>
        <v>617838.12999999989</v>
      </c>
      <c r="AH182" s="17">
        <f t="shared" si="16"/>
        <v>431439.9</v>
      </c>
      <c r="AI182" s="19">
        <f t="shared" si="17"/>
        <v>272381.13</v>
      </c>
      <c r="AJ182" s="32">
        <f t="shared" si="18"/>
        <v>159058.77000000002</v>
      </c>
    </row>
    <row r="183" spans="1:36" x14ac:dyDescent="0.2">
      <c r="A183" s="1" t="s">
        <v>531</v>
      </c>
      <c r="B183" s="1" t="s">
        <v>533</v>
      </c>
      <c r="C183" s="92">
        <v>2775</v>
      </c>
      <c r="D183" s="93" t="s">
        <v>1262</v>
      </c>
      <c r="E183" s="285" t="s">
        <v>2141</v>
      </c>
      <c r="F183" s="269">
        <v>225690.82</v>
      </c>
      <c r="G183" s="269">
        <v>94302</v>
      </c>
      <c r="H183" s="269">
        <v>110042.05</v>
      </c>
      <c r="I183" s="285">
        <v>338030.64</v>
      </c>
      <c r="J183" s="285">
        <v>200784.05</v>
      </c>
      <c r="K183" s="273">
        <v>35145</v>
      </c>
      <c r="R183" s="285">
        <v>2143817.25</v>
      </c>
      <c r="T183" s="270">
        <v>345412.59</v>
      </c>
      <c r="W183" s="270">
        <v>371960</v>
      </c>
      <c r="X183" s="270">
        <v>85107.08</v>
      </c>
      <c r="Y183" s="271">
        <v>384538</v>
      </c>
      <c r="AB183" s="271">
        <v>163455.72</v>
      </c>
      <c r="AC183" s="271">
        <v>32924.58</v>
      </c>
      <c r="AE183" s="103">
        <f t="shared" si="13"/>
        <v>430034.87</v>
      </c>
      <c r="AF183" s="37">
        <f t="shared" si="14"/>
        <v>35145</v>
      </c>
      <c r="AG183" s="26">
        <f t="shared" si="15"/>
        <v>394889.87</v>
      </c>
      <c r="AH183" s="17">
        <f t="shared" si="16"/>
        <v>802479.67</v>
      </c>
      <c r="AI183" s="19">
        <f t="shared" si="17"/>
        <v>580918.29999999993</v>
      </c>
      <c r="AJ183" s="32">
        <f t="shared" si="18"/>
        <v>221561.37000000011</v>
      </c>
    </row>
    <row r="184" spans="1:36" x14ac:dyDescent="0.2">
      <c r="A184" s="1" t="s">
        <v>531</v>
      </c>
      <c r="B184" s="1" t="s">
        <v>533</v>
      </c>
      <c r="C184" s="92">
        <v>2224</v>
      </c>
      <c r="D184" s="93" t="s">
        <v>1263</v>
      </c>
      <c r="E184" s="285" t="s">
        <v>2142</v>
      </c>
      <c r="F184" s="269">
        <v>518147.36</v>
      </c>
      <c r="G184" s="269">
        <v>39138</v>
      </c>
      <c r="H184" s="269">
        <v>47340.74</v>
      </c>
      <c r="I184" s="285">
        <v>2324631.5</v>
      </c>
      <c r="J184" s="285">
        <v>181433.18</v>
      </c>
      <c r="K184" s="273">
        <v>21000</v>
      </c>
      <c r="R184" s="285">
        <v>309335.96999999997</v>
      </c>
      <c r="T184" s="270">
        <v>201396.79</v>
      </c>
      <c r="W184" s="270">
        <v>259740</v>
      </c>
      <c r="X184" s="270">
        <v>38912.06</v>
      </c>
      <c r="Y184" s="271">
        <v>310470</v>
      </c>
      <c r="AB184" s="271">
        <v>72886.460000000006</v>
      </c>
      <c r="AC184" s="271">
        <v>44588.29</v>
      </c>
      <c r="AE184" s="103">
        <f t="shared" si="13"/>
        <v>604626.1</v>
      </c>
      <c r="AF184" s="37">
        <f t="shared" si="14"/>
        <v>21000</v>
      </c>
      <c r="AG184" s="26">
        <f t="shared" si="15"/>
        <v>583626.1</v>
      </c>
      <c r="AH184" s="17">
        <f t="shared" si="16"/>
        <v>500048.85000000003</v>
      </c>
      <c r="AI184" s="19">
        <f t="shared" si="17"/>
        <v>427944.75</v>
      </c>
      <c r="AJ184" s="32">
        <f t="shared" si="18"/>
        <v>72104.100000000035</v>
      </c>
    </row>
    <row r="185" spans="1:36" x14ac:dyDescent="0.2">
      <c r="A185" s="1" t="s">
        <v>531</v>
      </c>
      <c r="B185" s="1" t="s">
        <v>533</v>
      </c>
      <c r="C185" s="92">
        <v>2037</v>
      </c>
      <c r="D185" s="93" t="s">
        <v>1264</v>
      </c>
      <c r="E185" s="285" t="s">
        <v>2143</v>
      </c>
      <c r="F185" s="269">
        <v>176358.59</v>
      </c>
      <c r="G185" s="269">
        <v>137613.21</v>
      </c>
      <c r="H185" s="269">
        <v>30543.84</v>
      </c>
      <c r="I185" s="285">
        <v>96714.9</v>
      </c>
      <c r="J185" s="285">
        <v>68350.399999999994</v>
      </c>
      <c r="K185" s="273">
        <v>12300</v>
      </c>
      <c r="L185" s="273">
        <v>58037</v>
      </c>
      <c r="N185" s="273">
        <v>290</v>
      </c>
      <c r="R185" s="285">
        <v>1558084.6</v>
      </c>
      <c r="T185" s="270">
        <v>229236.07</v>
      </c>
      <c r="W185" s="270">
        <v>202800</v>
      </c>
      <c r="X185" s="270">
        <v>16656.38</v>
      </c>
      <c r="Y185" s="271">
        <v>204300</v>
      </c>
      <c r="AB185" s="271">
        <v>119095.36</v>
      </c>
      <c r="AC185" s="271">
        <v>11962.53</v>
      </c>
      <c r="AE185" s="103">
        <f t="shared" si="13"/>
        <v>344515.64</v>
      </c>
      <c r="AF185" s="37">
        <f t="shared" si="14"/>
        <v>70627</v>
      </c>
      <c r="AG185" s="26">
        <f t="shared" si="15"/>
        <v>273888.64000000001</v>
      </c>
      <c r="AH185" s="17">
        <f t="shared" si="16"/>
        <v>448692.45</v>
      </c>
      <c r="AI185" s="19">
        <f t="shared" si="17"/>
        <v>335357.89</v>
      </c>
      <c r="AJ185" s="32">
        <f t="shared" si="18"/>
        <v>113334.56</v>
      </c>
    </row>
    <row r="186" spans="1:36" x14ac:dyDescent="0.2">
      <c r="A186" s="1" t="s">
        <v>531</v>
      </c>
      <c r="B186" s="1" t="s">
        <v>533</v>
      </c>
      <c r="C186" s="92">
        <v>3571</v>
      </c>
      <c r="D186" s="93" t="s">
        <v>1265</v>
      </c>
      <c r="E186" s="285" t="s">
        <v>2144</v>
      </c>
      <c r="F186" s="269">
        <v>404282.69</v>
      </c>
      <c r="G186" s="269">
        <v>213262.15</v>
      </c>
      <c r="H186" s="269">
        <v>31380.5</v>
      </c>
      <c r="I186" s="285">
        <v>392927.88</v>
      </c>
      <c r="J186" s="285">
        <v>213670.06</v>
      </c>
      <c r="K186" s="273">
        <v>300</v>
      </c>
      <c r="Q186" s="285">
        <v>-5507.15</v>
      </c>
      <c r="R186" s="285">
        <v>1939631.19</v>
      </c>
      <c r="T186" s="270">
        <v>386363.99</v>
      </c>
      <c r="W186" s="270">
        <v>291780</v>
      </c>
      <c r="X186" s="270">
        <v>118556.58</v>
      </c>
      <c r="Y186" s="271">
        <v>294780</v>
      </c>
      <c r="AB186" s="271">
        <v>189852.9</v>
      </c>
      <c r="AC186" s="271">
        <v>32269.77</v>
      </c>
      <c r="AE186" s="103">
        <f t="shared" si="13"/>
        <v>648925.34</v>
      </c>
      <c r="AF186" s="37">
        <f t="shared" si="14"/>
        <v>300</v>
      </c>
      <c r="AG186" s="26">
        <f t="shared" si="15"/>
        <v>648625.34</v>
      </c>
      <c r="AH186" s="17">
        <f t="shared" si="16"/>
        <v>796700.57</v>
      </c>
      <c r="AI186" s="19">
        <f t="shared" si="17"/>
        <v>516902.67000000004</v>
      </c>
      <c r="AJ186" s="32">
        <f t="shared" si="18"/>
        <v>279797.89999999991</v>
      </c>
    </row>
    <row r="187" spans="1:36" x14ac:dyDescent="0.2">
      <c r="A187" s="1" t="s">
        <v>531</v>
      </c>
      <c r="B187" s="1" t="s">
        <v>533</v>
      </c>
      <c r="C187" s="92">
        <v>6793</v>
      </c>
      <c r="D187" s="93" t="s">
        <v>1266</v>
      </c>
      <c r="E187" s="285" t="s">
        <v>2145</v>
      </c>
      <c r="F187" s="269">
        <v>668630.4</v>
      </c>
      <c r="G187" s="269">
        <v>218678.75</v>
      </c>
      <c r="H187" s="269">
        <v>105698.54</v>
      </c>
      <c r="I187" s="285">
        <v>121805.88</v>
      </c>
      <c r="J187" s="285">
        <v>85696.22</v>
      </c>
      <c r="K187" s="273">
        <v>18250</v>
      </c>
      <c r="L187" s="273">
        <v>36615</v>
      </c>
      <c r="R187" s="285">
        <v>2258666.42</v>
      </c>
      <c r="T187" s="270">
        <v>423060.25</v>
      </c>
      <c r="W187" s="270">
        <v>534910</v>
      </c>
      <c r="X187" s="270">
        <v>76783.509999999995</v>
      </c>
      <c r="Y187" s="271">
        <v>558052</v>
      </c>
      <c r="AB187" s="271">
        <v>300861.82</v>
      </c>
      <c r="AC187" s="271">
        <v>26115.26</v>
      </c>
      <c r="AE187" s="103">
        <f t="shared" si="13"/>
        <v>993007.69000000006</v>
      </c>
      <c r="AF187" s="37">
        <f t="shared" si="14"/>
        <v>54865</v>
      </c>
      <c r="AG187" s="26">
        <f t="shared" si="15"/>
        <v>938142.69000000006</v>
      </c>
      <c r="AH187" s="17">
        <f t="shared" si="16"/>
        <v>1034753.76</v>
      </c>
      <c r="AI187" s="19">
        <f t="shared" si="17"/>
        <v>885029.08000000007</v>
      </c>
      <c r="AJ187" s="32">
        <f t="shared" si="18"/>
        <v>149724.67999999993</v>
      </c>
    </row>
    <row r="188" spans="1:36" x14ac:dyDescent="0.2">
      <c r="A188" s="1" t="s">
        <v>531</v>
      </c>
      <c r="B188" s="1" t="s">
        <v>533</v>
      </c>
      <c r="C188" s="92">
        <v>1011</v>
      </c>
      <c r="D188" s="93" t="s">
        <v>1267</v>
      </c>
      <c r="E188" s="285" t="s">
        <v>2146</v>
      </c>
      <c r="F188" s="269">
        <v>166485.25</v>
      </c>
      <c r="G188" s="269">
        <v>94224.99</v>
      </c>
      <c r="H188" s="269">
        <v>19922.990000000002</v>
      </c>
      <c r="I188" s="285">
        <v>-49685.16</v>
      </c>
      <c r="J188" s="285">
        <v>655080.24</v>
      </c>
      <c r="K188" s="273">
        <v>19622</v>
      </c>
      <c r="L188" s="273">
        <v>39905</v>
      </c>
      <c r="R188" s="285">
        <v>3335566.08</v>
      </c>
      <c r="T188" s="270">
        <v>145260.23000000001</v>
      </c>
      <c r="W188" s="270">
        <v>196830</v>
      </c>
      <c r="X188" s="270">
        <v>17136.259999999998</v>
      </c>
      <c r="Y188" s="271">
        <v>201330</v>
      </c>
      <c r="AB188" s="271">
        <v>84480.29</v>
      </c>
      <c r="AC188" s="271">
        <v>44611.6</v>
      </c>
      <c r="AE188" s="103">
        <f t="shared" si="13"/>
        <v>280633.23</v>
      </c>
      <c r="AF188" s="37">
        <f t="shared" si="14"/>
        <v>59527</v>
      </c>
      <c r="AG188" s="26">
        <f t="shared" si="15"/>
        <v>221106.22999999998</v>
      </c>
      <c r="AH188" s="17">
        <f t="shared" si="16"/>
        <v>359226.49</v>
      </c>
      <c r="AI188" s="19">
        <f t="shared" si="17"/>
        <v>330421.88999999996</v>
      </c>
      <c r="AJ188" s="32">
        <f t="shared" si="18"/>
        <v>28804.600000000035</v>
      </c>
    </row>
    <row r="189" spans="1:36" x14ac:dyDescent="0.2">
      <c r="A189" s="1" t="s">
        <v>531</v>
      </c>
      <c r="B189" s="1" t="s">
        <v>533</v>
      </c>
      <c r="C189" s="92">
        <v>3164</v>
      </c>
      <c r="D189" s="93" t="s">
        <v>1268</v>
      </c>
      <c r="E189" s="285" t="s">
        <v>2147</v>
      </c>
      <c r="F189" s="269">
        <v>466382.8</v>
      </c>
      <c r="G189" s="269">
        <v>184060</v>
      </c>
      <c r="H189" s="269">
        <v>24134.41</v>
      </c>
      <c r="I189" s="285">
        <v>257081.94</v>
      </c>
      <c r="J189" s="285">
        <v>60984.1</v>
      </c>
      <c r="K189" s="273">
        <v>26090</v>
      </c>
      <c r="L189" s="273">
        <v>82877.41</v>
      </c>
      <c r="R189" s="285">
        <v>1980732.96</v>
      </c>
      <c r="T189" s="270">
        <v>373513.61</v>
      </c>
      <c r="V189" s="270">
        <v>60.21</v>
      </c>
      <c r="W189" s="270">
        <v>233480</v>
      </c>
      <c r="X189" s="270">
        <v>62231.46</v>
      </c>
      <c r="Y189" s="271">
        <v>261636</v>
      </c>
      <c r="AB189" s="271">
        <v>179503.26</v>
      </c>
      <c r="AC189" s="271">
        <v>40234.74</v>
      </c>
      <c r="AE189" s="103">
        <f t="shared" si="13"/>
        <v>674577.21000000008</v>
      </c>
      <c r="AF189" s="37">
        <f t="shared" si="14"/>
        <v>108967.41</v>
      </c>
      <c r="AG189" s="26">
        <f t="shared" si="15"/>
        <v>565609.80000000005</v>
      </c>
      <c r="AH189" s="17">
        <f t="shared" si="16"/>
        <v>669285.28</v>
      </c>
      <c r="AI189" s="19">
        <f t="shared" si="17"/>
        <v>481374</v>
      </c>
      <c r="AJ189" s="32">
        <f t="shared" si="18"/>
        <v>187911.28000000003</v>
      </c>
    </row>
    <row r="190" spans="1:36" x14ac:dyDescent="0.2">
      <c r="E190" s="285" t="s">
        <v>2312</v>
      </c>
      <c r="H190" s="269">
        <v>62783.21</v>
      </c>
      <c r="J190" s="285">
        <v>159703.4</v>
      </c>
      <c r="T190" s="270">
        <v>75053.19</v>
      </c>
      <c r="AB190" s="271">
        <v>77342.240000000005</v>
      </c>
      <c r="AC190" s="271">
        <v>14239.78</v>
      </c>
    </row>
    <row r="191" spans="1:36" x14ac:dyDescent="0.2">
      <c r="E191" s="285" t="s">
        <v>2313</v>
      </c>
      <c r="F191" s="269">
        <v>664517.89</v>
      </c>
      <c r="H191" s="269">
        <v>31598.84</v>
      </c>
      <c r="I191" s="285">
        <v>1498592.33</v>
      </c>
      <c r="J191" s="285">
        <v>203139.76</v>
      </c>
      <c r="R191" s="285">
        <v>669277.43000000005</v>
      </c>
      <c r="T191" s="270">
        <v>696973.28</v>
      </c>
      <c r="Y191" s="271">
        <v>152460</v>
      </c>
      <c r="AB191" s="271">
        <v>84341.65</v>
      </c>
      <c r="AC191" s="271">
        <v>59199.24</v>
      </c>
    </row>
    <row r="192" spans="1:36" x14ac:dyDescent="0.2">
      <c r="E192" s="285" t="s">
        <v>2314</v>
      </c>
      <c r="F192" s="269">
        <v>914595.22</v>
      </c>
      <c r="G192" s="269">
        <v>32247.4</v>
      </c>
      <c r="H192" s="269">
        <v>35986.76</v>
      </c>
      <c r="J192" s="285">
        <v>18096.18</v>
      </c>
      <c r="Q192" s="285">
        <v>84537.93</v>
      </c>
      <c r="T192" s="270">
        <v>784349.54</v>
      </c>
      <c r="Y192" s="271">
        <v>72048</v>
      </c>
      <c r="AB192" s="271">
        <v>480793.01</v>
      </c>
      <c r="AC192" s="271">
        <v>5917.44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2"/>
  <sheetViews>
    <sheetView zoomScale="60" zoomScaleNormal="60" workbookViewId="0">
      <selection activeCell="AF1" sqref="A1:AF1048576"/>
    </sheetView>
  </sheetViews>
  <sheetFormatPr defaultColWidth="33.125" defaultRowHeight="14.25" x14ac:dyDescent="0.2"/>
  <cols>
    <col min="1" max="1" width="33.125" style="56"/>
    <col min="2" max="5" width="33.125" style="123"/>
    <col min="6" max="8" width="33.125" style="56"/>
    <col min="9" max="9" width="33.125" style="62"/>
    <col min="10" max="12" width="33.125" style="288"/>
    <col min="13" max="14" width="33.125" style="272"/>
    <col min="15" max="18" width="33.125" style="56"/>
    <col min="19" max="24" width="33.125" style="100"/>
    <col min="25" max="32" width="33.125" style="124"/>
    <col min="33" max="16384" width="33.125" style="56"/>
  </cols>
  <sheetData>
    <row r="1" spans="1:33" x14ac:dyDescent="0.2">
      <c r="A1" s="62" t="s">
        <v>590</v>
      </c>
      <c r="B1" s="287" t="s">
        <v>1437</v>
      </c>
      <c r="C1" s="287" t="s">
        <v>1438</v>
      </c>
      <c r="D1" s="287" t="s">
        <v>1439</v>
      </c>
      <c r="E1" s="287" t="s">
        <v>1440</v>
      </c>
      <c r="F1" s="62" t="s">
        <v>1441</v>
      </c>
      <c r="G1" s="62" t="s">
        <v>1442</v>
      </c>
      <c r="H1" s="62" t="s">
        <v>1443</v>
      </c>
      <c r="I1" s="62" t="s">
        <v>1584</v>
      </c>
      <c r="J1" s="288" t="s">
        <v>1444</v>
      </c>
      <c r="K1" s="288" t="s">
        <v>1445</v>
      </c>
      <c r="L1" s="288" t="s">
        <v>1446</v>
      </c>
      <c r="M1" s="288" t="s">
        <v>1447</v>
      </c>
      <c r="N1" s="288" t="s">
        <v>1498</v>
      </c>
      <c r="O1" s="62" t="s">
        <v>1448</v>
      </c>
      <c r="P1" s="62" t="s">
        <v>1449</v>
      </c>
      <c r="Q1" s="62" t="s">
        <v>1450</v>
      </c>
      <c r="R1" s="62" t="s">
        <v>1451</v>
      </c>
      <c r="S1" s="52" t="s">
        <v>1452</v>
      </c>
      <c r="T1" s="52" t="s">
        <v>1453</v>
      </c>
      <c r="U1" s="52" t="s">
        <v>1454</v>
      </c>
      <c r="V1" s="52" t="s">
        <v>1455</v>
      </c>
      <c r="W1" s="52" t="s">
        <v>1456</v>
      </c>
      <c r="X1" s="52" t="s">
        <v>1457</v>
      </c>
      <c r="Y1" s="289" t="s">
        <v>1458</v>
      </c>
      <c r="Z1" s="289" t="s">
        <v>1459</v>
      </c>
      <c r="AA1" s="289" t="s">
        <v>1460</v>
      </c>
      <c r="AB1" s="289" t="s">
        <v>1461</v>
      </c>
      <c r="AC1" s="289" t="s">
        <v>1462</v>
      </c>
      <c r="AD1" s="289" t="s">
        <v>1463</v>
      </c>
      <c r="AE1" s="289" t="s">
        <v>1464</v>
      </c>
      <c r="AF1" s="289" t="s">
        <v>1465</v>
      </c>
      <c r="AG1" s="62"/>
    </row>
    <row r="2" spans="1:33" x14ac:dyDescent="0.2">
      <c r="A2" s="62" t="s">
        <v>591</v>
      </c>
      <c r="B2" s="287" t="s">
        <v>1466</v>
      </c>
      <c r="C2" s="287" t="s">
        <v>1467</v>
      </c>
      <c r="D2" s="287" t="s">
        <v>1468</v>
      </c>
      <c r="E2" s="287" t="s">
        <v>1469</v>
      </c>
      <c r="F2" s="62" t="s">
        <v>1470</v>
      </c>
      <c r="G2" s="62" t="s">
        <v>1471</v>
      </c>
      <c r="H2" s="62" t="s">
        <v>1472</v>
      </c>
      <c r="I2" s="62" t="s">
        <v>1588</v>
      </c>
      <c r="J2" s="288" t="s">
        <v>1473</v>
      </c>
      <c r="K2" s="288" t="s">
        <v>1474</v>
      </c>
      <c r="L2" s="288" t="s">
        <v>1475</v>
      </c>
      <c r="M2" s="288" t="s">
        <v>1476</v>
      </c>
      <c r="N2" s="288" t="s">
        <v>1499</v>
      </c>
      <c r="O2" s="62" t="s">
        <v>1477</v>
      </c>
      <c r="P2" s="62" t="s">
        <v>1478</v>
      </c>
      <c r="Q2" s="62" t="s">
        <v>1479</v>
      </c>
      <c r="R2" s="62" t="s">
        <v>1480</v>
      </c>
      <c r="S2" s="52" t="s">
        <v>1481</v>
      </c>
      <c r="T2" s="52" t="s">
        <v>1482</v>
      </c>
      <c r="U2" s="52" t="s">
        <v>1483</v>
      </c>
      <c r="V2" s="52" t="s">
        <v>1484</v>
      </c>
      <c r="W2" s="52" t="s">
        <v>1485</v>
      </c>
      <c r="X2" s="52" t="s">
        <v>1486</v>
      </c>
      <c r="Y2" s="289" t="s">
        <v>1487</v>
      </c>
      <c r="Z2" s="289" t="s">
        <v>1488</v>
      </c>
      <c r="AA2" s="289" t="s">
        <v>1489</v>
      </c>
      <c r="AB2" s="289" t="s">
        <v>1490</v>
      </c>
      <c r="AC2" s="289" t="s">
        <v>1491</v>
      </c>
      <c r="AD2" s="289" t="s">
        <v>1492</v>
      </c>
      <c r="AE2" s="289" t="s">
        <v>1493</v>
      </c>
      <c r="AF2" s="289" t="s">
        <v>1494</v>
      </c>
      <c r="AG2" s="62"/>
    </row>
    <row r="3" spans="1:33" x14ac:dyDescent="0.2">
      <c r="A3" s="62" t="s">
        <v>592</v>
      </c>
      <c r="B3" s="287">
        <v>52231492.93</v>
      </c>
      <c r="C3" s="287">
        <v>1042423.19</v>
      </c>
      <c r="D3" s="287">
        <v>18470748.039999999</v>
      </c>
      <c r="E3" s="287">
        <v>13288</v>
      </c>
      <c r="F3" s="62">
        <v>112197128.52</v>
      </c>
      <c r="G3" s="62">
        <v>33930247.200000003</v>
      </c>
      <c r="H3" s="62">
        <v>2071.39</v>
      </c>
      <c r="I3" s="62">
        <v>194900</v>
      </c>
      <c r="J3" s="288">
        <v>586600</v>
      </c>
      <c r="K3" s="288">
        <v>4053672.07</v>
      </c>
      <c r="L3" s="288">
        <v>2657501.4900000002</v>
      </c>
      <c r="M3" s="288">
        <v>1640652.75</v>
      </c>
      <c r="N3" s="288">
        <v>0</v>
      </c>
      <c r="O3" s="62">
        <v>347586</v>
      </c>
      <c r="P3" s="62">
        <v>-2904863.25</v>
      </c>
      <c r="Q3" s="62">
        <v>-9465644.3300000001</v>
      </c>
      <c r="R3" s="62">
        <v>279415044.58999997</v>
      </c>
      <c r="S3" s="52">
        <v>96.86</v>
      </c>
      <c r="T3" s="52">
        <v>37771191.43</v>
      </c>
      <c r="U3" s="52">
        <v>719230</v>
      </c>
      <c r="V3" s="52">
        <v>12480.57</v>
      </c>
      <c r="W3" s="52">
        <v>42009154.859999999</v>
      </c>
      <c r="X3" s="52">
        <v>4515856.82</v>
      </c>
      <c r="Y3" s="289">
        <v>52508321.770000003</v>
      </c>
      <c r="Z3" s="289">
        <v>29320</v>
      </c>
      <c r="AA3" s="289">
        <v>130138</v>
      </c>
      <c r="AB3" s="289">
        <v>19012363.780000001</v>
      </c>
      <c r="AC3" s="289">
        <v>7224163.5199999996</v>
      </c>
      <c r="AD3" s="289">
        <v>20000</v>
      </c>
      <c r="AE3" s="289">
        <v>423.45</v>
      </c>
      <c r="AF3" s="289">
        <v>67914</v>
      </c>
      <c r="AG3" s="62"/>
    </row>
    <row r="4" spans="1:33" x14ac:dyDescent="0.2">
      <c r="A4" s="62" t="s">
        <v>2164</v>
      </c>
      <c r="B4" s="287">
        <v>254326.59</v>
      </c>
      <c r="C4" s="287">
        <v>20106.849999999999</v>
      </c>
      <c r="D4" s="287">
        <v>229333.86</v>
      </c>
      <c r="E4" s="287"/>
      <c r="F4" s="62">
        <v>367997.08</v>
      </c>
      <c r="G4" s="62">
        <v>263696.59999999998</v>
      </c>
      <c r="H4" s="62"/>
      <c r="K4" s="288">
        <v>11729</v>
      </c>
      <c r="M4" s="288"/>
      <c r="N4" s="288"/>
      <c r="O4" s="62"/>
      <c r="P4" s="62"/>
      <c r="Q4" s="62"/>
      <c r="R4" s="62">
        <v>2193223.69</v>
      </c>
      <c r="S4" s="52"/>
      <c r="T4" s="52">
        <v>275744.18</v>
      </c>
      <c r="U4" s="52"/>
      <c r="V4" s="52">
        <v>21.49</v>
      </c>
      <c r="W4" s="52">
        <v>227580</v>
      </c>
      <c r="X4" s="52"/>
      <c r="Y4" s="289">
        <v>270149</v>
      </c>
      <c r="Z4" s="289"/>
      <c r="AA4" s="289"/>
      <c r="AB4" s="289">
        <v>62187.76</v>
      </c>
      <c r="AC4" s="289">
        <v>15</v>
      </c>
      <c r="AD4" s="289"/>
      <c r="AE4" s="289"/>
      <c r="AF4" s="289"/>
      <c r="AG4" s="62"/>
    </row>
    <row r="5" spans="1:33" x14ac:dyDescent="0.2">
      <c r="A5" s="62" t="s">
        <v>2165</v>
      </c>
      <c r="B5" s="287">
        <v>644431.03</v>
      </c>
      <c r="C5" s="287">
        <v>0</v>
      </c>
      <c r="D5" s="287">
        <v>53736.83</v>
      </c>
      <c r="E5" s="287"/>
      <c r="F5" s="62">
        <v>881919.86</v>
      </c>
      <c r="G5" s="62">
        <v>546456.16</v>
      </c>
      <c r="H5" s="62"/>
      <c r="K5" s="288">
        <v>40800</v>
      </c>
      <c r="M5" s="288"/>
      <c r="N5" s="288"/>
      <c r="O5" s="62">
        <v>72000</v>
      </c>
      <c r="P5" s="62"/>
      <c r="Q5" s="62"/>
      <c r="R5" s="62">
        <v>1265427.9099999999</v>
      </c>
      <c r="S5" s="52"/>
      <c r="T5" s="52">
        <v>469987.93</v>
      </c>
      <c r="U5" s="52"/>
      <c r="V5" s="52"/>
      <c r="W5" s="52">
        <v>423300</v>
      </c>
      <c r="X5" s="52"/>
      <c r="Y5" s="289">
        <v>534637</v>
      </c>
      <c r="Z5" s="289"/>
      <c r="AA5" s="289"/>
      <c r="AB5" s="289">
        <v>166138.32</v>
      </c>
      <c r="AC5" s="289">
        <v>15</v>
      </c>
      <c r="AD5" s="289"/>
      <c r="AE5" s="289"/>
      <c r="AF5" s="289"/>
      <c r="AG5" s="62"/>
    </row>
    <row r="6" spans="1:33" x14ac:dyDescent="0.2">
      <c r="A6" s="62" t="s">
        <v>2166</v>
      </c>
      <c r="B6" s="287">
        <v>329539.69</v>
      </c>
      <c r="C6" s="287">
        <v>0</v>
      </c>
      <c r="D6" s="287">
        <v>86737.63</v>
      </c>
      <c r="E6" s="287"/>
      <c r="F6" s="62">
        <v>934547.49</v>
      </c>
      <c r="G6" s="62">
        <v>389561.84</v>
      </c>
      <c r="H6" s="62"/>
      <c r="K6" s="288">
        <v>14100</v>
      </c>
      <c r="M6" s="288">
        <v>648.29</v>
      </c>
      <c r="N6" s="288"/>
      <c r="O6" s="62">
        <v>110000</v>
      </c>
      <c r="P6" s="62"/>
      <c r="Q6" s="62"/>
      <c r="R6" s="62">
        <v>3482828.65</v>
      </c>
      <c r="S6" s="52"/>
      <c r="T6" s="52">
        <v>293146.17</v>
      </c>
      <c r="U6" s="52"/>
      <c r="V6" s="52"/>
      <c r="W6" s="52">
        <v>387600</v>
      </c>
      <c r="X6" s="52"/>
      <c r="Y6" s="289">
        <v>461749</v>
      </c>
      <c r="Z6" s="289"/>
      <c r="AA6" s="289"/>
      <c r="AB6" s="289">
        <v>293356.06</v>
      </c>
      <c r="AC6" s="289">
        <v>15</v>
      </c>
      <c r="AD6" s="289"/>
      <c r="AE6" s="289"/>
      <c r="AF6" s="289"/>
      <c r="AG6" s="62"/>
    </row>
    <row r="7" spans="1:33" x14ac:dyDescent="0.2">
      <c r="A7" s="62" t="s">
        <v>2167</v>
      </c>
      <c r="B7" s="287">
        <v>216860.38</v>
      </c>
      <c r="C7" s="287">
        <v>0</v>
      </c>
      <c r="D7" s="287">
        <v>166338</v>
      </c>
      <c r="E7" s="287"/>
      <c r="F7" s="62">
        <v>564453.86</v>
      </c>
      <c r="G7" s="62">
        <v>450619.17</v>
      </c>
      <c r="H7" s="62"/>
      <c r="K7" s="288">
        <v>137208.63</v>
      </c>
      <c r="M7" s="288"/>
      <c r="N7" s="288"/>
      <c r="O7" s="62"/>
      <c r="P7" s="62"/>
      <c r="Q7" s="62"/>
      <c r="R7" s="62">
        <v>3940312</v>
      </c>
      <c r="S7" s="52"/>
      <c r="T7" s="52">
        <v>443518.16</v>
      </c>
      <c r="U7" s="52"/>
      <c r="V7" s="52"/>
      <c r="W7" s="52">
        <v>257610</v>
      </c>
      <c r="X7" s="52"/>
      <c r="Y7" s="289">
        <v>339562</v>
      </c>
      <c r="Z7" s="289"/>
      <c r="AA7" s="289"/>
      <c r="AB7" s="289">
        <v>139918.53</v>
      </c>
      <c r="AC7" s="289">
        <v>65996.3</v>
      </c>
      <c r="AD7" s="289"/>
      <c r="AE7" s="289"/>
      <c r="AF7" s="289"/>
      <c r="AG7" s="62"/>
    </row>
    <row r="8" spans="1:33" x14ac:dyDescent="0.2">
      <c r="A8" s="62" t="s">
        <v>2168</v>
      </c>
      <c r="B8" s="287">
        <v>571163.81000000006</v>
      </c>
      <c r="C8" s="287">
        <v>0</v>
      </c>
      <c r="D8" s="287">
        <v>108222.5</v>
      </c>
      <c r="E8" s="287"/>
      <c r="F8" s="62">
        <v>386821.86</v>
      </c>
      <c r="G8" s="62">
        <v>222062.76</v>
      </c>
      <c r="H8" s="62"/>
      <c r="I8" s="62">
        <v>194900</v>
      </c>
      <c r="K8" s="288">
        <v>29550</v>
      </c>
      <c r="M8" s="288"/>
      <c r="N8" s="288"/>
      <c r="O8" s="62"/>
      <c r="P8" s="62"/>
      <c r="Q8" s="62"/>
      <c r="R8" s="62">
        <v>2735240.51</v>
      </c>
      <c r="S8" s="52"/>
      <c r="T8" s="52">
        <v>250905.93</v>
      </c>
      <c r="U8" s="52"/>
      <c r="V8" s="52"/>
      <c r="W8" s="52">
        <v>334220</v>
      </c>
      <c r="X8" s="52"/>
      <c r="Y8" s="289">
        <v>366340</v>
      </c>
      <c r="Z8" s="289"/>
      <c r="AA8" s="289"/>
      <c r="AB8" s="289">
        <v>99644.7</v>
      </c>
      <c r="AC8" s="289">
        <v>24468.52</v>
      </c>
      <c r="AD8" s="289"/>
      <c r="AE8" s="289"/>
      <c r="AF8" s="289"/>
      <c r="AG8" s="62"/>
    </row>
    <row r="9" spans="1:33" x14ac:dyDescent="0.2">
      <c r="A9" s="62" t="s">
        <v>2169</v>
      </c>
      <c r="B9" s="287">
        <v>140936.35999999999</v>
      </c>
      <c r="C9" s="287">
        <v>0</v>
      </c>
      <c r="D9" s="287">
        <v>75872.19</v>
      </c>
      <c r="E9" s="287"/>
      <c r="F9" s="62">
        <v>757020.11</v>
      </c>
      <c r="G9" s="62">
        <v>1123357.94</v>
      </c>
      <c r="H9" s="62"/>
      <c r="K9" s="288">
        <v>24930</v>
      </c>
      <c r="M9" s="288"/>
      <c r="N9" s="288"/>
      <c r="O9" s="62"/>
      <c r="P9" s="62"/>
      <c r="Q9" s="62">
        <v>180423.8</v>
      </c>
      <c r="R9" s="62">
        <v>2266802.89</v>
      </c>
      <c r="S9" s="52"/>
      <c r="T9" s="52">
        <v>182445.87</v>
      </c>
      <c r="U9" s="52"/>
      <c r="V9" s="52"/>
      <c r="W9" s="52">
        <v>192280</v>
      </c>
      <c r="X9" s="52"/>
      <c r="Y9" s="289">
        <v>226834</v>
      </c>
      <c r="Z9" s="289"/>
      <c r="AA9" s="289"/>
      <c r="AB9" s="289">
        <v>123988.56</v>
      </c>
      <c r="AC9" s="289">
        <v>15</v>
      </c>
      <c r="AD9" s="289"/>
      <c r="AE9" s="289"/>
      <c r="AF9" s="289"/>
      <c r="AG9" s="62"/>
    </row>
    <row r="10" spans="1:33" x14ac:dyDescent="0.2">
      <c r="A10" s="62" t="s">
        <v>2170</v>
      </c>
      <c r="B10" s="287">
        <v>291761.31</v>
      </c>
      <c r="C10" s="287">
        <v>7800</v>
      </c>
      <c r="D10" s="287">
        <v>443870.64</v>
      </c>
      <c r="E10" s="287"/>
      <c r="F10" s="62">
        <v>946760.54</v>
      </c>
      <c r="G10" s="62">
        <v>694761.36</v>
      </c>
      <c r="H10" s="62"/>
      <c r="K10" s="288">
        <v>35984</v>
      </c>
      <c r="M10" s="288"/>
      <c r="N10" s="288"/>
      <c r="O10" s="62">
        <v>18000</v>
      </c>
      <c r="P10" s="62"/>
      <c r="Q10" s="62"/>
      <c r="R10" s="62">
        <v>2678016.84</v>
      </c>
      <c r="S10" s="52"/>
      <c r="T10" s="52">
        <v>619772.73</v>
      </c>
      <c r="U10" s="52">
        <v>260</v>
      </c>
      <c r="V10" s="52"/>
      <c r="W10" s="52">
        <v>113600</v>
      </c>
      <c r="X10" s="52"/>
      <c r="Y10" s="289">
        <v>155836</v>
      </c>
      <c r="Z10" s="289"/>
      <c r="AA10" s="289"/>
      <c r="AB10" s="289">
        <v>458968.18</v>
      </c>
      <c r="AC10" s="289">
        <v>41505</v>
      </c>
      <c r="AD10" s="289"/>
      <c r="AE10" s="289"/>
      <c r="AF10" s="289"/>
      <c r="AG10" s="62"/>
    </row>
    <row r="11" spans="1:33" x14ac:dyDescent="0.2">
      <c r="A11" s="62" t="s">
        <v>2171</v>
      </c>
      <c r="B11" s="287">
        <v>265192.58</v>
      </c>
      <c r="C11" s="287">
        <v>0</v>
      </c>
      <c r="D11" s="287">
        <v>88882.75</v>
      </c>
      <c r="E11" s="287"/>
      <c r="F11" s="62">
        <v>1989316.97</v>
      </c>
      <c r="G11" s="62">
        <v>29230.59</v>
      </c>
      <c r="H11" s="62"/>
      <c r="K11" s="288">
        <v>41930</v>
      </c>
      <c r="M11" s="288">
        <v>25804.73</v>
      </c>
      <c r="N11" s="288"/>
      <c r="O11" s="62"/>
      <c r="P11" s="62"/>
      <c r="Q11" s="62"/>
      <c r="R11" s="62">
        <v>585220.22</v>
      </c>
      <c r="S11" s="52"/>
      <c r="T11" s="52">
        <v>270093.24</v>
      </c>
      <c r="U11" s="52"/>
      <c r="V11" s="52">
        <v>3.33</v>
      </c>
      <c r="W11" s="52">
        <v>219870</v>
      </c>
      <c r="X11" s="52"/>
      <c r="Y11" s="289">
        <v>330630</v>
      </c>
      <c r="Z11" s="289"/>
      <c r="AA11" s="289"/>
      <c r="AB11" s="289">
        <v>146213.42000000001</v>
      </c>
      <c r="AC11" s="289">
        <v>314043.14</v>
      </c>
      <c r="AD11" s="289"/>
      <c r="AE11" s="289"/>
      <c r="AF11" s="289"/>
      <c r="AG11" s="62"/>
    </row>
    <row r="12" spans="1:33" x14ac:dyDescent="0.2">
      <c r="A12" s="62" t="s">
        <v>2172</v>
      </c>
      <c r="B12" s="287">
        <v>430757.13</v>
      </c>
      <c r="C12" s="287">
        <v>50000</v>
      </c>
      <c r="D12" s="287">
        <v>304500.18</v>
      </c>
      <c r="E12" s="287"/>
      <c r="F12" s="62">
        <v>512710.18</v>
      </c>
      <c r="G12" s="62">
        <v>1011383.28</v>
      </c>
      <c r="H12" s="62"/>
      <c r="K12" s="288">
        <v>35100</v>
      </c>
      <c r="M12" s="288"/>
      <c r="N12" s="288"/>
      <c r="O12" s="62">
        <v>55000</v>
      </c>
      <c r="P12" s="62"/>
      <c r="Q12" s="62"/>
      <c r="R12" s="62">
        <v>1804328.64</v>
      </c>
      <c r="S12" s="52"/>
      <c r="T12" s="52">
        <v>180021.97</v>
      </c>
      <c r="U12" s="52"/>
      <c r="V12" s="52"/>
      <c r="W12" s="52">
        <v>360540</v>
      </c>
      <c r="X12" s="52"/>
      <c r="Y12" s="289">
        <v>384540</v>
      </c>
      <c r="Z12" s="289"/>
      <c r="AA12" s="289"/>
      <c r="AB12" s="289">
        <v>75446.710000000006</v>
      </c>
      <c r="AC12" s="289">
        <v>47249.72</v>
      </c>
      <c r="AD12" s="289"/>
      <c r="AE12" s="289"/>
      <c r="AF12" s="289">
        <v>370</v>
      </c>
      <c r="AG12" s="62"/>
    </row>
    <row r="13" spans="1:33" x14ac:dyDescent="0.2">
      <c r="A13" s="62" t="s">
        <v>2173</v>
      </c>
      <c r="B13" s="287">
        <v>261825.43</v>
      </c>
      <c r="C13" s="287">
        <v>12974.59</v>
      </c>
      <c r="D13" s="287">
        <v>143606.96</v>
      </c>
      <c r="E13" s="287"/>
      <c r="F13" s="62">
        <v>192645.97</v>
      </c>
      <c r="G13" s="62">
        <v>308179.43</v>
      </c>
      <c r="H13" s="62"/>
      <c r="K13" s="288">
        <v>13020</v>
      </c>
      <c r="M13" s="288"/>
      <c r="N13" s="288"/>
      <c r="O13" s="62">
        <v>35000</v>
      </c>
      <c r="P13" s="62"/>
      <c r="Q13" s="62"/>
      <c r="R13" s="62">
        <v>667029.63</v>
      </c>
      <c r="S13" s="52"/>
      <c r="T13" s="52">
        <v>378774.48</v>
      </c>
      <c r="U13" s="52"/>
      <c r="V13" s="52"/>
      <c r="W13" s="52">
        <v>304680</v>
      </c>
      <c r="X13" s="52"/>
      <c r="Y13" s="289">
        <v>326073</v>
      </c>
      <c r="Z13" s="289"/>
      <c r="AA13" s="289"/>
      <c r="AB13" s="289">
        <v>145497.38</v>
      </c>
      <c r="AC13" s="289">
        <v>8946.66</v>
      </c>
      <c r="AD13" s="289"/>
      <c r="AE13" s="289"/>
      <c r="AF13" s="289"/>
      <c r="AG13" s="62"/>
    </row>
    <row r="14" spans="1:33" x14ac:dyDescent="0.2">
      <c r="A14" s="62" t="s">
        <v>2174</v>
      </c>
      <c r="B14" s="287">
        <v>182112.71</v>
      </c>
      <c r="C14" s="287">
        <v>0</v>
      </c>
      <c r="D14" s="287">
        <v>356971.03</v>
      </c>
      <c r="E14" s="287"/>
      <c r="F14" s="62">
        <v>3</v>
      </c>
      <c r="G14" s="62">
        <v>329177.7</v>
      </c>
      <c r="H14" s="62"/>
      <c r="J14" s="288">
        <v>50000</v>
      </c>
      <c r="K14" s="288">
        <v>50870</v>
      </c>
      <c r="M14" s="288"/>
      <c r="N14" s="288"/>
      <c r="O14" s="62">
        <v>15000</v>
      </c>
      <c r="P14" s="62"/>
      <c r="Q14" s="62"/>
      <c r="R14" s="62">
        <v>818351.54</v>
      </c>
      <c r="S14" s="52"/>
      <c r="T14" s="52">
        <v>311263.82</v>
      </c>
      <c r="U14" s="52"/>
      <c r="V14" s="52"/>
      <c r="W14" s="52">
        <v>175890</v>
      </c>
      <c r="X14" s="52"/>
      <c r="Y14" s="289">
        <v>289406</v>
      </c>
      <c r="Z14" s="289"/>
      <c r="AA14" s="289"/>
      <c r="AB14" s="289">
        <v>152124.67000000001</v>
      </c>
      <c r="AC14" s="289">
        <v>14118.8</v>
      </c>
      <c r="AD14" s="289"/>
      <c r="AE14" s="289"/>
      <c r="AF14" s="289"/>
      <c r="AG14" s="62"/>
    </row>
    <row r="15" spans="1:33" x14ac:dyDescent="0.2">
      <c r="A15" s="62" t="s">
        <v>2175</v>
      </c>
      <c r="B15" s="287">
        <v>188797.54</v>
      </c>
      <c r="C15" s="287">
        <v>0</v>
      </c>
      <c r="D15" s="287">
        <v>108878.39999999999</v>
      </c>
      <c r="E15" s="287"/>
      <c r="F15" s="62">
        <v>1455426.57</v>
      </c>
      <c r="G15" s="62">
        <v>159459.14000000001</v>
      </c>
      <c r="H15" s="62"/>
      <c r="K15" s="288">
        <v>39025</v>
      </c>
      <c r="M15" s="288">
        <v>124.26</v>
      </c>
      <c r="N15" s="288"/>
      <c r="O15" s="62"/>
      <c r="P15" s="62"/>
      <c r="Q15" s="62"/>
      <c r="R15" s="62">
        <v>3873985.05</v>
      </c>
      <c r="S15" s="52"/>
      <c r="T15" s="52">
        <v>176754.73</v>
      </c>
      <c r="U15" s="52"/>
      <c r="V15" s="52"/>
      <c r="W15" s="52">
        <v>355470</v>
      </c>
      <c r="X15" s="52"/>
      <c r="Y15" s="289">
        <v>380470</v>
      </c>
      <c r="Z15" s="289"/>
      <c r="AA15" s="289"/>
      <c r="AB15" s="289">
        <v>98814.5</v>
      </c>
      <c r="AC15" s="289">
        <v>659259.34</v>
      </c>
      <c r="AD15" s="289"/>
      <c r="AE15" s="289"/>
      <c r="AF15" s="289"/>
      <c r="AG15" s="62"/>
    </row>
    <row r="16" spans="1:33" x14ac:dyDescent="0.2">
      <c r="A16" s="62" t="s">
        <v>2176</v>
      </c>
      <c r="B16" s="287">
        <v>29610.06</v>
      </c>
      <c r="C16" s="287">
        <v>9540</v>
      </c>
      <c r="D16" s="287">
        <v>199608.77</v>
      </c>
      <c r="E16" s="287"/>
      <c r="F16" s="62">
        <v>1539149.02</v>
      </c>
      <c r="G16" s="62">
        <v>189389.05</v>
      </c>
      <c r="H16" s="62"/>
      <c r="K16" s="288">
        <v>66838</v>
      </c>
      <c r="M16" s="288"/>
      <c r="N16" s="288"/>
      <c r="O16" s="62"/>
      <c r="P16" s="62"/>
      <c r="Q16" s="62"/>
      <c r="R16" s="62">
        <v>2037072.22</v>
      </c>
      <c r="S16" s="52"/>
      <c r="T16" s="52">
        <v>249534.46</v>
      </c>
      <c r="U16" s="52"/>
      <c r="V16" s="52"/>
      <c r="W16" s="52">
        <v>230790</v>
      </c>
      <c r="X16" s="52">
        <v>60000</v>
      </c>
      <c r="Y16" s="289">
        <v>358045</v>
      </c>
      <c r="Z16" s="289"/>
      <c r="AA16" s="289"/>
      <c r="AB16" s="289">
        <v>134119.24</v>
      </c>
      <c r="AC16" s="289">
        <v>26045.360000000001</v>
      </c>
      <c r="AD16" s="289"/>
      <c r="AE16" s="289"/>
      <c r="AF16" s="289">
        <v>60000</v>
      </c>
      <c r="AG16" s="62"/>
    </row>
    <row r="17" spans="1:33" x14ac:dyDescent="0.2">
      <c r="A17" s="62" t="s">
        <v>2177</v>
      </c>
      <c r="B17" s="287">
        <v>282852.3</v>
      </c>
      <c r="C17" s="287">
        <v>0</v>
      </c>
      <c r="D17" s="287">
        <v>53941.25</v>
      </c>
      <c r="E17" s="287"/>
      <c r="F17" s="62">
        <v>261636.56</v>
      </c>
      <c r="G17" s="62">
        <v>499711.72</v>
      </c>
      <c r="H17" s="62"/>
      <c r="K17" s="288">
        <v>26987</v>
      </c>
      <c r="M17" s="288"/>
      <c r="N17" s="288"/>
      <c r="O17" s="62"/>
      <c r="P17" s="62"/>
      <c r="Q17" s="62"/>
      <c r="R17" s="62">
        <v>2706524.69</v>
      </c>
      <c r="S17" s="52"/>
      <c r="T17" s="52">
        <v>146048.12</v>
      </c>
      <c r="U17" s="52"/>
      <c r="V17" s="52"/>
      <c r="W17" s="52">
        <v>296140</v>
      </c>
      <c r="X17" s="52"/>
      <c r="Y17" s="289">
        <v>333151</v>
      </c>
      <c r="Z17" s="289"/>
      <c r="AA17" s="289"/>
      <c r="AB17" s="289">
        <v>58862.05</v>
      </c>
      <c r="AC17" s="289">
        <v>35533.96</v>
      </c>
      <c r="AD17" s="289"/>
      <c r="AE17" s="289"/>
      <c r="AF17" s="289"/>
      <c r="AG17" s="62"/>
    </row>
    <row r="18" spans="1:33" x14ac:dyDescent="0.2">
      <c r="A18" s="62" t="s">
        <v>2178</v>
      </c>
      <c r="B18" s="287">
        <v>194141.05</v>
      </c>
      <c r="C18" s="287">
        <v>44600</v>
      </c>
      <c r="D18" s="287">
        <v>141144.64000000001</v>
      </c>
      <c r="E18" s="287"/>
      <c r="F18" s="62">
        <v>83655.039999999994</v>
      </c>
      <c r="G18" s="62">
        <v>234734.75</v>
      </c>
      <c r="H18" s="62"/>
      <c r="K18" s="288">
        <v>26200</v>
      </c>
      <c r="M18" s="288"/>
      <c r="N18" s="288"/>
      <c r="O18" s="62"/>
      <c r="P18" s="62"/>
      <c r="Q18" s="62"/>
      <c r="R18" s="62">
        <v>865508.28</v>
      </c>
      <c r="S18" s="52"/>
      <c r="T18" s="52">
        <v>276671.95</v>
      </c>
      <c r="U18" s="52"/>
      <c r="V18" s="52"/>
      <c r="W18" s="52">
        <v>162120</v>
      </c>
      <c r="X18" s="52"/>
      <c r="Y18" s="289">
        <v>193620</v>
      </c>
      <c r="Z18" s="289"/>
      <c r="AA18" s="289"/>
      <c r="AB18" s="289">
        <v>127782.06</v>
      </c>
      <c r="AC18" s="289">
        <v>15</v>
      </c>
      <c r="AD18" s="289"/>
      <c r="AE18" s="289"/>
      <c r="AF18" s="289"/>
      <c r="AG18" s="62"/>
    </row>
    <row r="19" spans="1:33" x14ac:dyDescent="0.2">
      <c r="A19" s="62" t="s">
        <v>2179</v>
      </c>
      <c r="B19" s="287">
        <v>185063</v>
      </c>
      <c r="C19" s="287">
        <v>0</v>
      </c>
      <c r="D19" s="287">
        <v>95827.04</v>
      </c>
      <c r="E19" s="287"/>
      <c r="F19" s="62">
        <v>48150.15</v>
      </c>
      <c r="G19" s="62">
        <v>158282.21</v>
      </c>
      <c r="H19" s="62"/>
      <c r="K19" s="288">
        <v>60850</v>
      </c>
      <c r="M19" s="288"/>
      <c r="N19" s="288"/>
      <c r="O19" s="62"/>
      <c r="P19" s="62"/>
      <c r="Q19" s="62"/>
      <c r="R19" s="62">
        <v>2831701.19</v>
      </c>
      <c r="S19" s="52"/>
      <c r="T19" s="52">
        <v>268993.67</v>
      </c>
      <c r="U19" s="52"/>
      <c r="V19" s="52"/>
      <c r="W19" s="52">
        <v>280170</v>
      </c>
      <c r="X19" s="52"/>
      <c r="Y19" s="289">
        <v>417700</v>
      </c>
      <c r="Z19" s="289"/>
      <c r="AA19" s="289"/>
      <c r="AB19" s="289">
        <v>78234.320000000007</v>
      </c>
      <c r="AC19" s="289">
        <v>4001.28</v>
      </c>
      <c r="AD19" s="289"/>
      <c r="AE19" s="289"/>
      <c r="AF19" s="289"/>
      <c r="AG19" s="62"/>
    </row>
    <row r="20" spans="1:33" x14ac:dyDescent="0.2">
      <c r="A20" s="62" t="s">
        <v>2180</v>
      </c>
      <c r="B20" s="287">
        <v>628353.23</v>
      </c>
      <c r="C20" s="287">
        <v>7800</v>
      </c>
      <c r="D20" s="287">
        <v>236072.39</v>
      </c>
      <c r="E20" s="287"/>
      <c r="F20" s="62">
        <v>2580671.91</v>
      </c>
      <c r="G20" s="62">
        <v>439131.84</v>
      </c>
      <c r="H20" s="62"/>
      <c r="K20" s="288">
        <v>7950</v>
      </c>
      <c r="M20" s="288">
        <v>1000</v>
      </c>
      <c r="N20" s="288"/>
      <c r="O20" s="62"/>
      <c r="P20" s="62"/>
      <c r="Q20" s="62"/>
      <c r="R20" s="62">
        <v>5546813.3099999996</v>
      </c>
      <c r="S20" s="52"/>
      <c r="T20" s="52">
        <v>235383.01</v>
      </c>
      <c r="U20" s="52"/>
      <c r="V20" s="52">
        <v>1787.43</v>
      </c>
      <c r="W20" s="52">
        <v>245420</v>
      </c>
      <c r="X20" s="52"/>
      <c r="Y20" s="289">
        <v>276510</v>
      </c>
      <c r="Z20" s="289"/>
      <c r="AA20" s="289"/>
      <c r="AB20" s="289">
        <v>83649.240000000005</v>
      </c>
      <c r="AC20" s="289">
        <v>3083.75</v>
      </c>
      <c r="AD20" s="289"/>
      <c r="AE20" s="289"/>
      <c r="AF20" s="289"/>
      <c r="AG20" s="62"/>
    </row>
    <row r="21" spans="1:33" x14ac:dyDescent="0.2">
      <c r="A21" s="62" t="s">
        <v>2181</v>
      </c>
      <c r="B21" s="287">
        <v>339153.12</v>
      </c>
      <c r="C21" s="287">
        <v>0</v>
      </c>
      <c r="D21" s="287">
        <v>111957.82</v>
      </c>
      <c r="E21" s="287"/>
      <c r="F21" s="62">
        <v>2537424.7999999998</v>
      </c>
      <c r="G21" s="62">
        <v>1243178.43</v>
      </c>
      <c r="H21" s="62"/>
      <c r="K21" s="288">
        <v>17369</v>
      </c>
      <c r="M21" s="288"/>
      <c r="N21" s="288"/>
      <c r="O21" s="62">
        <v>33000</v>
      </c>
      <c r="P21" s="62"/>
      <c r="Q21" s="62"/>
      <c r="R21" s="62">
        <v>1606327.04</v>
      </c>
      <c r="S21" s="52"/>
      <c r="T21" s="52">
        <v>417934.1</v>
      </c>
      <c r="U21" s="52"/>
      <c r="V21" s="52"/>
      <c r="W21" s="52">
        <v>315700</v>
      </c>
      <c r="X21" s="52"/>
      <c r="Y21" s="289">
        <v>417794</v>
      </c>
      <c r="Z21" s="289"/>
      <c r="AA21" s="289"/>
      <c r="AB21" s="289">
        <v>170830.5</v>
      </c>
      <c r="AC21" s="289">
        <v>22939.84</v>
      </c>
      <c r="AD21" s="289"/>
      <c r="AE21" s="289"/>
      <c r="AF21" s="289"/>
      <c r="AG21" s="62"/>
    </row>
    <row r="22" spans="1:33" x14ac:dyDescent="0.2">
      <c r="A22" s="62" t="s">
        <v>2182</v>
      </c>
      <c r="B22" s="287">
        <v>535609.23</v>
      </c>
      <c r="C22" s="287">
        <v>0</v>
      </c>
      <c r="D22" s="287">
        <v>59395.08</v>
      </c>
      <c r="E22" s="287"/>
      <c r="F22" s="62">
        <v>1907908.17</v>
      </c>
      <c r="G22" s="62">
        <v>501790.17</v>
      </c>
      <c r="H22" s="62"/>
      <c r="K22" s="288">
        <v>43709</v>
      </c>
      <c r="M22" s="288">
        <v>698</v>
      </c>
      <c r="N22" s="288"/>
      <c r="O22" s="62"/>
      <c r="P22" s="62"/>
      <c r="Q22" s="62"/>
      <c r="R22" s="62">
        <v>1373222.93</v>
      </c>
      <c r="S22" s="52"/>
      <c r="T22" s="52">
        <v>191791.18</v>
      </c>
      <c r="U22" s="52"/>
      <c r="V22" s="52"/>
      <c r="W22" s="52">
        <v>459040</v>
      </c>
      <c r="X22" s="52"/>
      <c r="Y22" s="289">
        <v>510939</v>
      </c>
      <c r="Z22" s="289"/>
      <c r="AA22" s="289"/>
      <c r="AB22" s="289">
        <v>126049.7</v>
      </c>
      <c r="AC22" s="289">
        <v>36639</v>
      </c>
      <c r="AD22" s="289"/>
      <c r="AE22" s="289"/>
      <c r="AF22" s="289"/>
      <c r="AG22" s="62"/>
    </row>
    <row r="23" spans="1:33" x14ac:dyDescent="0.2">
      <c r="A23" s="62" t="s">
        <v>2183</v>
      </c>
      <c r="B23" s="287">
        <v>453201.73</v>
      </c>
      <c r="C23" s="287">
        <v>51581.02</v>
      </c>
      <c r="D23" s="287">
        <v>100264.01</v>
      </c>
      <c r="E23" s="287"/>
      <c r="F23" s="62">
        <v>2032971.88</v>
      </c>
      <c r="G23" s="62">
        <v>-181297.73</v>
      </c>
      <c r="H23" s="62"/>
      <c r="K23" s="288">
        <v>43660</v>
      </c>
      <c r="M23" s="288"/>
      <c r="N23" s="288"/>
      <c r="O23" s="62"/>
      <c r="P23" s="62"/>
      <c r="Q23" s="62"/>
      <c r="R23" s="62">
        <v>466379.49</v>
      </c>
      <c r="S23" s="52"/>
      <c r="T23" s="52">
        <v>216264.13</v>
      </c>
      <c r="U23" s="52"/>
      <c r="V23" s="52"/>
      <c r="W23" s="52">
        <v>206610</v>
      </c>
      <c r="X23" s="52"/>
      <c r="Y23" s="289">
        <v>289479</v>
      </c>
      <c r="Z23" s="289"/>
      <c r="AA23" s="289"/>
      <c r="AB23" s="289">
        <v>115499.3</v>
      </c>
      <c r="AC23" s="289">
        <v>911231.24</v>
      </c>
      <c r="AD23" s="289"/>
      <c r="AE23" s="289"/>
      <c r="AF23" s="289"/>
      <c r="AG23" s="62"/>
    </row>
    <row r="24" spans="1:33" x14ac:dyDescent="0.2">
      <c r="A24" s="62" t="s">
        <v>2184</v>
      </c>
      <c r="B24" s="287">
        <v>131702.31</v>
      </c>
      <c r="C24" s="287">
        <v>59206</v>
      </c>
      <c r="D24" s="287">
        <v>162787.72</v>
      </c>
      <c r="E24" s="287"/>
      <c r="F24" s="62">
        <v>229567.97</v>
      </c>
      <c r="G24" s="62">
        <v>305595.55</v>
      </c>
      <c r="H24" s="62"/>
      <c r="J24" s="288">
        <v>50000</v>
      </c>
      <c r="K24" s="288">
        <v>21138</v>
      </c>
      <c r="M24" s="288"/>
      <c r="N24" s="288"/>
      <c r="O24" s="62"/>
      <c r="P24" s="62"/>
      <c r="Q24" s="62"/>
      <c r="R24" s="62">
        <v>1804328.64</v>
      </c>
      <c r="S24" s="52"/>
      <c r="T24" s="52">
        <v>256556.84</v>
      </c>
      <c r="U24" s="52"/>
      <c r="V24" s="52"/>
      <c r="W24" s="52">
        <v>247752</v>
      </c>
      <c r="X24" s="52"/>
      <c r="Y24" s="289">
        <v>280440</v>
      </c>
      <c r="Z24" s="289"/>
      <c r="AA24" s="289"/>
      <c r="AB24" s="289">
        <v>106220.57</v>
      </c>
      <c r="AC24" s="289">
        <v>176010</v>
      </c>
      <c r="AD24" s="289"/>
      <c r="AE24" s="289"/>
      <c r="AF24" s="289"/>
      <c r="AG24" s="62"/>
    </row>
    <row r="25" spans="1:33" x14ac:dyDescent="0.2">
      <c r="A25" s="62" t="s">
        <v>2185</v>
      </c>
      <c r="B25" s="287">
        <v>431612.94</v>
      </c>
      <c r="C25" s="287">
        <v>0</v>
      </c>
      <c r="D25" s="287">
        <v>294969.38</v>
      </c>
      <c r="E25" s="287"/>
      <c r="F25" s="62">
        <v>457234.98</v>
      </c>
      <c r="G25" s="62">
        <v>93701.98</v>
      </c>
      <c r="H25" s="62"/>
      <c r="K25" s="288">
        <v>59242</v>
      </c>
      <c r="M25" s="288"/>
      <c r="N25" s="288"/>
      <c r="O25" s="62"/>
      <c r="P25" s="62"/>
      <c r="Q25" s="62"/>
      <c r="R25" s="62">
        <v>1601555.91</v>
      </c>
      <c r="S25" s="52"/>
      <c r="T25" s="52">
        <v>482946.04</v>
      </c>
      <c r="U25" s="52"/>
      <c r="V25" s="52"/>
      <c r="W25" s="52">
        <v>266490</v>
      </c>
      <c r="X25" s="52"/>
      <c r="Y25" s="289">
        <v>429703.81</v>
      </c>
      <c r="Z25" s="289"/>
      <c r="AA25" s="289"/>
      <c r="AB25" s="289">
        <v>448340.59</v>
      </c>
      <c r="AC25" s="289">
        <v>15</v>
      </c>
      <c r="AD25" s="289"/>
      <c r="AE25" s="289"/>
      <c r="AF25" s="289"/>
      <c r="AG25" s="62"/>
    </row>
    <row r="26" spans="1:33" x14ac:dyDescent="0.2">
      <c r="A26" s="62" t="s">
        <v>2186</v>
      </c>
      <c r="B26" s="287">
        <v>254478.54</v>
      </c>
      <c r="C26" s="287">
        <v>43000</v>
      </c>
      <c r="D26" s="287">
        <v>80298.710000000006</v>
      </c>
      <c r="E26" s="287"/>
      <c r="F26" s="62">
        <v>128695.22</v>
      </c>
      <c r="G26" s="62">
        <v>233908.39</v>
      </c>
      <c r="H26" s="62"/>
      <c r="K26" s="288">
        <v>11035</v>
      </c>
      <c r="M26" s="288"/>
      <c r="N26" s="288"/>
      <c r="O26" s="62"/>
      <c r="P26" s="62"/>
      <c r="Q26" s="62"/>
      <c r="R26" s="62">
        <v>1188537.31</v>
      </c>
      <c r="S26" s="52"/>
      <c r="T26" s="52">
        <v>208935.7</v>
      </c>
      <c r="U26" s="52"/>
      <c r="V26" s="52"/>
      <c r="W26" s="52">
        <v>233860</v>
      </c>
      <c r="X26" s="52"/>
      <c r="Y26" s="289">
        <v>265240</v>
      </c>
      <c r="Z26" s="289"/>
      <c r="AA26" s="289"/>
      <c r="AB26" s="289">
        <v>378429.2</v>
      </c>
      <c r="AC26" s="289">
        <v>15</v>
      </c>
      <c r="AD26" s="289"/>
      <c r="AE26" s="289"/>
      <c r="AF26" s="289"/>
      <c r="AG26" s="62"/>
    </row>
    <row r="27" spans="1:33" x14ac:dyDescent="0.2">
      <c r="A27" s="62" t="s">
        <v>2303</v>
      </c>
      <c r="B27" s="287">
        <v>102352.64</v>
      </c>
      <c r="C27" s="287"/>
      <c r="D27" s="287">
        <v>263028.2</v>
      </c>
      <c r="E27" s="287"/>
      <c r="F27" s="62">
        <v>687741.56</v>
      </c>
      <c r="G27" s="62">
        <v>342593.66</v>
      </c>
      <c r="H27" s="62"/>
      <c r="K27" s="288">
        <v>33280</v>
      </c>
      <c r="M27" s="288">
        <v>415572.97</v>
      </c>
      <c r="N27" s="288"/>
      <c r="O27" s="62"/>
      <c r="P27" s="62"/>
      <c r="Q27" s="62"/>
      <c r="R27" s="62">
        <v>3378480.39</v>
      </c>
      <c r="S27" s="52"/>
      <c r="T27" s="52">
        <v>295577.24</v>
      </c>
      <c r="U27" s="52"/>
      <c r="V27" s="52"/>
      <c r="W27" s="52">
        <v>89030</v>
      </c>
      <c r="X27" s="52"/>
      <c r="Y27" s="289">
        <v>208656.5</v>
      </c>
      <c r="Z27" s="289"/>
      <c r="AA27" s="289"/>
      <c r="AB27" s="289">
        <v>75885.8</v>
      </c>
      <c r="AC27" s="289">
        <v>15</v>
      </c>
      <c r="AD27" s="289"/>
      <c r="AE27" s="289"/>
      <c r="AF27" s="289"/>
      <c r="AG27" s="62"/>
    </row>
    <row r="28" spans="1:33" x14ac:dyDescent="0.2">
      <c r="A28" s="62" t="s">
        <v>2308</v>
      </c>
      <c r="B28" s="287">
        <v>269743.92</v>
      </c>
      <c r="C28" s="287">
        <v>7800</v>
      </c>
      <c r="D28" s="287">
        <v>118601.18</v>
      </c>
      <c r="E28" s="287"/>
      <c r="F28" s="62">
        <v>3515581.2</v>
      </c>
      <c r="G28" s="62">
        <v>248782.91</v>
      </c>
      <c r="H28" s="62"/>
      <c r="K28" s="288">
        <v>33920</v>
      </c>
      <c r="M28" s="288"/>
      <c r="N28" s="288"/>
      <c r="O28" s="62"/>
      <c r="P28" s="62"/>
      <c r="Q28" s="62"/>
      <c r="R28" s="62">
        <v>4652638.84</v>
      </c>
      <c r="S28" s="52"/>
      <c r="T28" s="52">
        <v>175494.38</v>
      </c>
      <c r="U28" s="52"/>
      <c r="V28" s="52"/>
      <c r="W28" s="52">
        <v>185560</v>
      </c>
      <c r="X28" s="52"/>
      <c r="Y28" s="289">
        <v>216907</v>
      </c>
      <c r="Z28" s="289"/>
      <c r="AA28" s="289"/>
      <c r="AB28" s="289">
        <v>108917.33</v>
      </c>
      <c r="AC28" s="289">
        <v>15</v>
      </c>
      <c r="AD28" s="289"/>
      <c r="AE28" s="289"/>
      <c r="AF28" s="289"/>
      <c r="AG28" s="62"/>
    </row>
    <row r="29" spans="1:33" x14ac:dyDescent="0.2">
      <c r="A29" s="62" t="s">
        <v>2187</v>
      </c>
      <c r="B29" s="287">
        <v>183854.17</v>
      </c>
      <c r="C29" s="287">
        <v>0</v>
      </c>
      <c r="D29" s="287">
        <v>26304</v>
      </c>
      <c r="E29" s="287"/>
      <c r="F29" s="62">
        <v>2321942.7200000002</v>
      </c>
      <c r="G29" s="62">
        <v>219990.86</v>
      </c>
      <c r="H29" s="62"/>
      <c r="M29" s="288"/>
      <c r="N29" s="288"/>
      <c r="O29" s="62"/>
      <c r="P29" s="62"/>
      <c r="Q29" s="62">
        <v>-1232390.33</v>
      </c>
      <c r="R29" s="62">
        <v>3908830.71</v>
      </c>
      <c r="S29" s="52"/>
      <c r="T29" s="52">
        <v>78236.39</v>
      </c>
      <c r="U29" s="52"/>
      <c r="V29" s="52"/>
      <c r="W29" s="52">
        <v>374340</v>
      </c>
      <c r="X29" s="52">
        <v>286150</v>
      </c>
      <c r="Y29" s="289">
        <v>524870</v>
      </c>
      <c r="Z29" s="289"/>
      <c r="AA29" s="289"/>
      <c r="AB29" s="289">
        <v>75604.17</v>
      </c>
      <c r="AC29" s="289">
        <v>54653.85</v>
      </c>
      <c r="AD29" s="289"/>
      <c r="AE29" s="289"/>
      <c r="AF29" s="289">
        <v>1140</v>
      </c>
      <c r="AG29" s="62"/>
    </row>
    <row r="30" spans="1:33" x14ac:dyDescent="0.2">
      <c r="A30" s="284" t="s">
        <v>2188</v>
      </c>
      <c r="B30" s="287">
        <v>283612.59999999998</v>
      </c>
      <c r="C30" s="287">
        <v>0</v>
      </c>
      <c r="D30" s="287">
        <v>195808.13</v>
      </c>
      <c r="E30" s="287"/>
      <c r="F30" s="62">
        <v>957168</v>
      </c>
      <c r="G30" s="62">
        <v>307553</v>
      </c>
      <c r="H30" s="62"/>
      <c r="M30" s="288">
        <v>567000</v>
      </c>
      <c r="N30" s="288"/>
      <c r="O30" s="62"/>
      <c r="P30" s="62"/>
      <c r="Q30" s="62">
        <v>-2796915.05</v>
      </c>
      <c r="R30" s="62">
        <v>3967213.3</v>
      </c>
      <c r="S30" s="52"/>
      <c r="T30" s="52">
        <v>319459.65000000002</v>
      </c>
      <c r="U30" s="52"/>
      <c r="V30" s="52"/>
      <c r="W30" s="52">
        <v>333060</v>
      </c>
      <c r="X30" s="52"/>
      <c r="Y30" s="289">
        <v>426930</v>
      </c>
      <c r="Z30" s="289"/>
      <c r="AA30" s="289"/>
      <c r="AB30" s="289">
        <v>176456.17</v>
      </c>
      <c r="AC30" s="289">
        <v>38868</v>
      </c>
      <c r="AD30" s="289"/>
      <c r="AE30" s="289"/>
      <c r="AF30" s="289"/>
      <c r="AG30" s="62"/>
    </row>
    <row r="31" spans="1:33" x14ac:dyDescent="0.2">
      <c r="A31" s="62" t="s">
        <v>2189</v>
      </c>
      <c r="B31" s="287">
        <v>422226.86</v>
      </c>
      <c r="C31" s="287">
        <v>0</v>
      </c>
      <c r="D31" s="287">
        <v>56030.1</v>
      </c>
      <c r="E31" s="287"/>
      <c r="F31" s="62">
        <v>33845</v>
      </c>
      <c r="G31" s="62">
        <v>323874.25</v>
      </c>
      <c r="H31" s="62"/>
      <c r="M31" s="288"/>
      <c r="N31" s="288"/>
      <c r="O31" s="62"/>
      <c r="P31" s="62"/>
      <c r="Q31" s="62">
        <v>-949683.53</v>
      </c>
      <c r="R31" s="62">
        <v>1728640.99</v>
      </c>
      <c r="S31" s="52"/>
      <c r="T31" s="52">
        <v>219288.99</v>
      </c>
      <c r="U31" s="52"/>
      <c r="V31" s="52"/>
      <c r="W31" s="52">
        <v>330000</v>
      </c>
      <c r="X31" s="52"/>
      <c r="Y31" s="289">
        <v>359790</v>
      </c>
      <c r="Z31" s="289"/>
      <c r="AA31" s="289">
        <v>12480</v>
      </c>
      <c r="AB31" s="289">
        <v>74195.91</v>
      </c>
      <c r="AC31" s="289">
        <v>43307.33</v>
      </c>
      <c r="AD31" s="289"/>
      <c r="AE31" s="289"/>
      <c r="AF31" s="289"/>
      <c r="AG31" s="62"/>
    </row>
    <row r="32" spans="1:33" x14ac:dyDescent="0.2">
      <c r="A32" s="62" t="s">
        <v>2190</v>
      </c>
      <c r="B32" s="287">
        <v>245323.4</v>
      </c>
      <c r="C32" s="287">
        <v>29976</v>
      </c>
      <c r="D32" s="287">
        <v>264191.33</v>
      </c>
      <c r="E32" s="287"/>
      <c r="F32" s="62">
        <v>28260.82</v>
      </c>
      <c r="G32" s="62">
        <v>303440.33</v>
      </c>
      <c r="H32" s="62"/>
      <c r="M32" s="288">
        <v>83025.210000000006</v>
      </c>
      <c r="N32" s="288"/>
      <c r="O32" s="62"/>
      <c r="P32" s="62"/>
      <c r="Q32" s="62">
        <v>-1575777.78</v>
      </c>
      <c r="R32" s="62">
        <v>2399403.2599999998</v>
      </c>
      <c r="S32" s="52"/>
      <c r="T32" s="52">
        <v>192039.34</v>
      </c>
      <c r="U32" s="52"/>
      <c r="V32" s="52"/>
      <c r="W32" s="52"/>
      <c r="X32" s="52">
        <v>39647.69</v>
      </c>
      <c r="Y32" s="289">
        <v>107484</v>
      </c>
      <c r="Z32" s="289"/>
      <c r="AA32" s="289">
        <v>37016</v>
      </c>
      <c r="AB32" s="289">
        <v>80478.509999999995</v>
      </c>
      <c r="AC32" s="289">
        <v>24336.33</v>
      </c>
      <c r="AD32" s="289"/>
      <c r="AE32" s="289"/>
      <c r="AF32" s="289"/>
      <c r="AG32" s="62"/>
    </row>
    <row r="33" spans="1:33" x14ac:dyDescent="0.2">
      <c r="A33" s="62" t="s">
        <v>2191</v>
      </c>
      <c r="B33" s="287">
        <v>399202.02</v>
      </c>
      <c r="C33" s="287">
        <v>0</v>
      </c>
      <c r="D33" s="287">
        <v>51983.67</v>
      </c>
      <c r="E33" s="287"/>
      <c r="F33" s="62">
        <v>11339427.5</v>
      </c>
      <c r="G33" s="62">
        <v>371273.85</v>
      </c>
      <c r="H33" s="62"/>
      <c r="M33" s="288">
        <v>625</v>
      </c>
      <c r="N33" s="288"/>
      <c r="O33" s="62"/>
      <c r="P33" s="62"/>
      <c r="Q33" s="62">
        <v>4065270.96</v>
      </c>
      <c r="R33" s="62">
        <v>8039383.1299999999</v>
      </c>
      <c r="S33" s="52"/>
      <c r="T33" s="52">
        <v>380139.84</v>
      </c>
      <c r="U33" s="52"/>
      <c r="V33" s="52"/>
      <c r="W33" s="52">
        <v>235350</v>
      </c>
      <c r="X33" s="52"/>
      <c r="Y33" s="289">
        <v>400830</v>
      </c>
      <c r="Z33" s="289"/>
      <c r="AA33" s="289">
        <v>5208</v>
      </c>
      <c r="AB33" s="289">
        <v>101750.6</v>
      </c>
      <c r="AC33" s="289">
        <v>47269.29</v>
      </c>
      <c r="AD33" s="289"/>
      <c r="AE33" s="289"/>
      <c r="AF33" s="289"/>
      <c r="AG33" s="62"/>
    </row>
    <row r="34" spans="1:33" x14ac:dyDescent="0.2">
      <c r="A34" s="62" t="s">
        <v>2192</v>
      </c>
      <c r="B34" s="287">
        <v>281554.25</v>
      </c>
      <c r="C34" s="287">
        <v>0</v>
      </c>
      <c r="D34" s="287">
        <v>124659.81</v>
      </c>
      <c r="E34" s="287"/>
      <c r="F34" s="62">
        <v>2220872.8199999998</v>
      </c>
      <c r="G34" s="62">
        <v>82010.97</v>
      </c>
      <c r="H34" s="62"/>
      <c r="M34" s="288"/>
      <c r="N34" s="288"/>
      <c r="O34" s="62"/>
      <c r="P34" s="62"/>
      <c r="Q34" s="62">
        <v>541704.46</v>
      </c>
      <c r="R34" s="62">
        <v>2109112.34</v>
      </c>
      <c r="S34" s="52"/>
      <c r="T34" s="52">
        <v>311105.53000000003</v>
      </c>
      <c r="U34" s="52"/>
      <c r="V34" s="52"/>
      <c r="W34" s="52">
        <v>220560</v>
      </c>
      <c r="X34" s="52">
        <v>48150</v>
      </c>
      <c r="Y34" s="289">
        <v>343080</v>
      </c>
      <c r="Z34" s="289"/>
      <c r="AA34" s="289"/>
      <c r="AB34" s="289">
        <v>117529.35</v>
      </c>
      <c r="AC34" s="289">
        <v>56066.13</v>
      </c>
      <c r="AD34" s="289"/>
      <c r="AE34" s="289"/>
      <c r="AF34" s="289">
        <v>3000</v>
      </c>
      <c r="AG34" s="62"/>
    </row>
    <row r="35" spans="1:33" x14ac:dyDescent="0.2">
      <c r="A35" s="62" t="s">
        <v>2193</v>
      </c>
      <c r="B35" s="287">
        <v>287466.96000000002</v>
      </c>
      <c r="C35" s="287">
        <v>2500</v>
      </c>
      <c r="D35" s="287">
        <v>59264.53</v>
      </c>
      <c r="E35" s="287"/>
      <c r="F35" s="62">
        <v>2228073.7000000002</v>
      </c>
      <c r="G35" s="62">
        <v>241112.49</v>
      </c>
      <c r="H35" s="62"/>
      <c r="M35" s="288">
        <v>110</v>
      </c>
      <c r="N35" s="288"/>
      <c r="O35" s="62"/>
      <c r="P35" s="62"/>
      <c r="Q35" s="62">
        <v>783834.26</v>
      </c>
      <c r="R35" s="62">
        <v>2003005.18</v>
      </c>
      <c r="S35" s="52"/>
      <c r="T35" s="52">
        <v>256791.18</v>
      </c>
      <c r="U35" s="52"/>
      <c r="V35" s="52">
        <v>557.59</v>
      </c>
      <c r="W35" s="52"/>
      <c r="X35" s="52"/>
      <c r="Y35" s="289">
        <v>70540</v>
      </c>
      <c r="Z35" s="289"/>
      <c r="AA35" s="289">
        <v>2520</v>
      </c>
      <c r="AB35" s="289">
        <v>101344.97</v>
      </c>
      <c r="AC35" s="289">
        <v>47743.56</v>
      </c>
      <c r="AD35" s="289"/>
      <c r="AE35" s="289"/>
      <c r="AF35" s="289"/>
      <c r="AG35" s="62"/>
    </row>
    <row r="36" spans="1:33" x14ac:dyDescent="0.2">
      <c r="A36" s="62" t="s">
        <v>2194</v>
      </c>
      <c r="B36" s="287">
        <v>215670.5</v>
      </c>
      <c r="C36" s="287">
        <v>0</v>
      </c>
      <c r="D36" s="287">
        <v>10607.42</v>
      </c>
      <c r="E36" s="287"/>
      <c r="F36" s="62">
        <v>1281903.05</v>
      </c>
      <c r="G36" s="62">
        <v>142882</v>
      </c>
      <c r="H36" s="62"/>
      <c r="M36" s="288"/>
      <c r="N36" s="288"/>
      <c r="O36" s="62"/>
      <c r="P36" s="62"/>
      <c r="Q36" s="62">
        <v>-421262.16</v>
      </c>
      <c r="R36" s="62">
        <v>2067007.72</v>
      </c>
      <c r="S36" s="52"/>
      <c r="T36" s="52">
        <v>244408.53</v>
      </c>
      <c r="U36" s="52"/>
      <c r="V36" s="52"/>
      <c r="W36" s="52"/>
      <c r="X36" s="52"/>
      <c r="Y36" s="289">
        <v>45840</v>
      </c>
      <c r="Z36" s="289"/>
      <c r="AA36" s="289">
        <v>15680</v>
      </c>
      <c r="AB36" s="289">
        <v>148108.03</v>
      </c>
      <c r="AC36" s="289">
        <v>27996.09</v>
      </c>
      <c r="AD36" s="289"/>
      <c r="AE36" s="289"/>
      <c r="AF36" s="289"/>
      <c r="AG36" s="62"/>
    </row>
    <row r="37" spans="1:33" x14ac:dyDescent="0.2">
      <c r="A37" s="62" t="s">
        <v>2195</v>
      </c>
      <c r="B37" s="287">
        <v>120145.01</v>
      </c>
      <c r="C37" s="287">
        <v>0</v>
      </c>
      <c r="D37" s="287">
        <v>125552.08</v>
      </c>
      <c r="E37" s="287"/>
      <c r="F37" s="62">
        <v>554557.94999999995</v>
      </c>
      <c r="G37" s="62">
        <v>954627.57</v>
      </c>
      <c r="H37" s="62"/>
      <c r="M37" s="288"/>
      <c r="N37" s="288"/>
      <c r="O37" s="62"/>
      <c r="P37" s="62"/>
      <c r="Q37" s="62">
        <v>-1053403.8400000001</v>
      </c>
      <c r="R37" s="62">
        <v>2721924.84</v>
      </c>
      <c r="S37" s="52"/>
      <c r="T37" s="52">
        <v>414588.85</v>
      </c>
      <c r="U37" s="52"/>
      <c r="V37" s="52"/>
      <c r="W37" s="52">
        <v>218120</v>
      </c>
      <c r="X37" s="52"/>
      <c r="Y37" s="289">
        <v>339497</v>
      </c>
      <c r="Z37" s="289"/>
      <c r="AA37" s="289">
        <v>6212</v>
      </c>
      <c r="AB37" s="289">
        <v>154004.24</v>
      </c>
      <c r="AC37" s="289">
        <v>44277</v>
      </c>
      <c r="AD37" s="289"/>
      <c r="AE37" s="289"/>
      <c r="AF37" s="289"/>
      <c r="AG37" s="62"/>
    </row>
    <row r="38" spans="1:33" x14ac:dyDescent="0.2">
      <c r="A38" s="62" t="s">
        <v>2335</v>
      </c>
      <c r="B38" s="287">
        <v>247140.88</v>
      </c>
      <c r="C38" s="287">
        <v>0</v>
      </c>
      <c r="D38" s="287">
        <v>77885.48</v>
      </c>
      <c r="E38" s="287"/>
      <c r="F38" s="62">
        <v>3</v>
      </c>
      <c r="G38" s="62">
        <v>-43828.02</v>
      </c>
      <c r="H38" s="62"/>
      <c r="K38" s="288">
        <v>55650</v>
      </c>
      <c r="M38" s="288">
        <v>95.86</v>
      </c>
      <c r="N38" s="288"/>
      <c r="O38" s="62"/>
      <c r="P38" s="62"/>
      <c r="Q38" s="62">
        <v>24493</v>
      </c>
      <c r="R38" s="62">
        <v>1153430.04</v>
      </c>
      <c r="S38" s="52"/>
      <c r="T38" s="52">
        <v>241017.13</v>
      </c>
      <c r="U38" s="52"/>
      <c r="V38" s="52"/>
      <c r="W38" s="52">
        <v>259980</v>
      </c>
      <c r="X38" s="52"/>
      <c r="Y38" s="289">
        <v>314812</v>
      </c>
      <c r="Z38" s="289"/>
      <c r="AA38" s="289"/>
      <c r="AB38" s="289">
        <v>78277.710000000006</v>
      </c>
      <c r="AC38" s="289">
        <v>22896.25</v>
      </c>
      <c r="AD38" s="289"/>
      <c r="AE38" s="289"/>
      <c r="AF38" s="289"/>
      <c r="AG38" s="62"/>
    </row>
    <row r="39" spans="1:33" x14ac:dyDescent="0.2">
      <c r="A39" s="62" t="s">
        <v>2196</v>
      </c>
      <c r="B39" s="287">
        <v>255910.7</v>
      </c>
      <c r="C39" s="287">
        <v>0</v>
      </c>
      <c r="D39" s="287">
        <v>165889.26</v>
      </c>
      <c r="E39" s="287"/>
      <c r="F39" s="62">
        <v>-391269.14</v>
      </c>
      <c r="G39" s="62">
        <v>120372.79</v>
      </c>
      <c r="H39" s="62"/>
      <c r="K39" s="288">
        <v>249775</v>
      </c>
      <c r="M39" s="288"/>
      <c r="N39" s="288"/>
      <c r="O39" s="62"/>
      <c r="P39" s="62">
        <v>-2304521.69</v>
      </c>
      <c r="Q39" s="62">
        <v>-291259</v>
      </c>
      <c r="R39" s="62">
        <v>2737074.7</v>
      </c>
      <c r="S39" s="52"/>
      <c r="T39" s="52">
        <v>224096.15</v>
      </c>
      <c r="U39" s="52"/>
      <c r="V39" s="52">
        <v>7.6</v>
      </c>
      <c r="W39" s="52">
        <v>262680</v>
      </c>
      <c r="X39" s="52"/>
      <c r="Y39" s="289">
        <v>291180</v>
      </c>
      <c r="Z39" s="289"/>
      <c r="AA39" s="289"/>
      <c r="AB39" s="289">
        <v>94652.94</v>
      </c>
      <c r="AC39" s="289">
        <v>28772.63</v>
      </c>
      <c r="AD39" s="289"/>
      <c r="AE39" s="289"/>
      <c r="AF39" s="289"/>
      <c r="AG39" s="62"/>
    </row>
    <row r="40" spans="1:33" x14ac:dyDescent="0.2">
      <c r="A40" s="284" t="s">
        <v>2197</v>
      </c>
      <c r="B40" s="287">
        <v>530356.02</v>
      </c>
      <c r="C40" s="287">
        <v>0</v>
      </c>
      <c r="D40" s="287">
        <v>121000.36</v>
      </c>
      <c r="E40" s="287"/>
      <c r="F40" s="62">
        <v>171671.35</v>
      </c>
      <c r="G40" s="62">
        <v>140808.76999999999</v>
      </c>
      <c r="H40" s="62"/>
      <c r="K40" s="288">
        <v>6300</v>
      </c>
      <c r="M40" s="288">
        <v>561.5</v>
      </c>
      <c r="N40" s="288"/>
      <c r="O40" s="62"/>
      <c r="P40" s="62"/>
      <c r="Q40" s="62"/>
      <c r="R40" s="62">
        <v>1656318.18</v>
      </c>
      <c r="S40" s="52"/>
      <c r="T40" s="52">
        <v>178854.14</v>
      </c>
      <c r="U40" s="52">
        <v>80500</v>
      </c>
      <c r="V40" s="52">
        <v>1017.1</v>
      </c>
      <c r="W40" s="52">
        <v>308460</v>
      </c>
      <c r="X40" s="52"/>
      <c r="Y40" s="289">
        <v>336313</v>
      </c>
      <c r="Z40" s="289"/>
      <c r="AA40" s="289"/>
      <c r="AB40" s="289">
        <v>112945.82</v>
      </c>
      <c r="AC40" s="289">
        <v>33464.720000000001</v>
      </c>
      <c r="AD40" s="289"/>
      <c r="AE40" s="289"/>
      <c r="AF40" s="289"/>
      <c r="AG40" s="62"/>
    </row>
    <row r="41" spans="1:33" x14ac:dyDescent="0.2">
      <c r="A41" s="56" t="s">
        <v>2198</v>
      </c>
      <c r="B41" s="287">
        <v>98112.74</v>
      </c>
      <c r="C41" s="287">
        <v>0</v>
      </c>
      <c r="D41" s="287">
        <v>91032.29</v>
      </c>
      <c r="E41" s="287"/>
      <c r="F41" s="62">
        <v>117063.66</v>
      </c>
      <c r="G41" s="62">
        <v>-33376.68</v>
      </c>
      <c r="H41" s="62"/>
      <c r="K41" s="288">
        <v>577325</v>
      </c>
      <c r="M41" s="288">
        <v>166.35</v>
      </c>
      <c r="N41" s="288"/>
      <c r="O41" s="62"/>
      <c r="P41" s="62"/>
      <c r="Q41" s="62">
        <v>3744.1</v>
      </c>
      <c r="R41" s="62">
        <v>1118559.83</v>
      </c>
      <c r="S41" s="52"/>
      <c r="T41" s="52">
        <v>187783.75</v>
      </c>
      <c r="U41" s="52">
        <v>25000</v>
      </c>
      <c r="V41" s="52">
        <v>2.12</v>
      </c>
      <c r="W41" s="52">
        <v>366040</v>
      </c>
      <c r="X41" s="52"/>
      <c r="Y41" s="289">
        <v>407631</v>
      </c>
      <c r="Z41" s="289"/>
      <c r="AA41" s="289"/>
      <c r="AB41" s="289">
        <v>87041.95</v>
      </c>
      <c r="AC41" s="289">
        <v>32139.42</v>
      </c>
      <c r="AD41" s="289"/>
      <c r="AE41" s="289"/>
      <c r="AF41" s="289"/>
      <c r="AG41" s="62"/>
    </row>
    <row r="42" spans="1:33" x14ac:dyDescent="0.2">
      <c r="A42" s="62" t="s">
        <v>2199</v>
      </c>
      <c r="B42" s="287">
        <v>140363.74</v>
      </c>
      <c r="C42" s="287">
        <v>0</v>
      </c>
      <c r="D42" s="287">
        <v>790719.11</v>
      </c>
      <c r="E42" s="287"/>
      <c r="F42" s="62">
        <v>-674266.64</v>
      </c>
      <c r="G42" s="62">
        <v>-107535.33</v>
      </c>
      <c r="H42" s="62"/>
      <c r="J42" s="288">
        <v>150000</v>
      </c>
      <c r="K42" s="288">
        <v>47530</v>
      </c>
      <c r="M42" s="288">
        <v>668</v>
      </c>
      <c r="N42" s="288"/>
      <c r="O42" s="62"/>
      <c r="P42" s="62"/>
      <c r="Q42" s="62"/>
      <c r="R42" s="62">
        <v>1381244.13</v>
      </c>
      <c r="S42" s="52"/>
      <c r="T42" s="52">
        <v>235034.39</v>
      </c>
      <c r="U42" s="52">
        <v>110000</v>
      </c>
      <c r="V42" s="52">
        <v>119.72</v>
      </c>
      <c r="W42" s="52">
        <v>361120</v>
      </c>
      <c r="X42" s="52"/>
      <c r="Y42" s="289">
        <v>417310</v>
      </c>
      <c r="Z42" s="289"/>
      <c r="AA42" s="289">
        <v>4416</v>
      </c>
      <c r="AB42" s="289">
        <v>174020.29</v>
      </c>
      <c r="AC42" s="289">
        <v>37103.11</v>
      </c>
      <c r="AD42" s="289"/>
      <c r="AE42" s="289"/>
      <c r="AF42" s="289"/>
      <c r="AG42" s="62"/>
    </row>
    <row r="43" spans="1:33" x14ac:dyDescent="0.2">
      <c r="A43" s="74" t="s">
        <v>1308</v>
      </c>
      <c r="B43" s="287"/>
      <c r="C43" s="287"/>
      <c r="D43" s="287"/>
      <c r="E43" s="287"/>
      <c r="F43" s="62"/>
      <c r="G43" s="62"/>
      <c r="H43" s="62"/>
      <c r="M43" s="288"/>
      <c r="N43" s="288"/>
      <c r="O43" s="62"/>
      <c r="P43" s="62"/>
      <c r="Q43" s="62"/>
      <c r="R43" s="62"/>
      <c r="S43" s="52"/>
      <c r="T43" s="52"/>
      <c r="U43" s="52"/>
      <c r="V43" s="52"/>
      <c r="W43" s="52"/>
      <c r="X43" s="52"/>
      <c r="Y43" s="289"/>
      <c r="Z43" s="289"/>
      <c r="AA43" s="289"/>
      <c r="AB43" s="289"/>
      <c r="AC43" s="289"/>
      <c r="AD43" s="289"/>
      <c r="AE43" s="289"/>
      <c r="AF43" s="289"/>
      <c r="AG43" s="62"/>
    </row>
    <row r="44" spans="1:33" x14ac:dyDescent="0.2">
      <c r="A44" s="62" t="s">
        <v>2200</v>
      </c>
      <c r="B44" s="287">
        <v>297994.81</v>
      </c>
      <c r="C44" s="287">
        <v>100000</v>
      </c>
      <c r="D44" s="287">
        <v>496650.84</v>
      </c>
      <c r="E44" s="287"/>
      <c r="F44" s="62">
        <v>28179.1</v>
      </c>
      <c r="G44" s="62">
        <v>55885.68</v>
      </c>
      <c r="H44" s="62"/>
      <c r="J44" s="288">
        <v>100000</v>
      </c>
      <c r="K44" s="288">
        <v>308650</v>
      </c>
      <c r="M44" s="288"/>
      <c r="N44" s="288"/>
      <c r="O44" s="62"/>
      <c r="P44" s="62"/>
      <c r="Q44" s="62">
        <v>-740413.1</v>
      </c>
      <c r="R44" s="62">
        <v>2770050.54</v>
      </c>
      <c r="S44" s="52"/>
      <c r="T44" s="52">
        <v>185350.39</v>
      </c>
      <c r="U44" s="52"/>
      <c r="V44" s="52"/>
      <c r="W44" s="52"/>
      <c r="X44" s="52"/>
      <c r="Y44" s="289">
        <v>49680</v>
      </c>
      <c r="Z44" s="289"/>
      <c r="AA44" s="289"/>
      <c r="AB44" s="289">
        <v>79398.97</v>
      </c>
      <c r="AC44" s="289">
        <v>9489.84</v>
      </c>
      <c r="AD44" s="289"/>
      <c r="AE44" s="289"/>
      <c r="AF44" s="289"/>
      <c r="AG44" s="62"/>
    </row>
    <row r="45" spans="1:33" x14ac:dyDescent="0.2">
      <c r="A45" s="62" t="s">
        <v>2201</v>
      </c>
      <c r="B45" s="287">
        <v>485959.2</v>
      </c>
      <c r="C45" s="287">
        <v>0</v>
      </c>
      <c r="D45" s="287">
        <v>22043.49</v>
      </c>
      <c r="E45" s="287"/>
      <c r="F45" s="62">
        <v>45097.31</v>
      </c>
      <c r="G45" s="62">
        <v>203042.78</v>
      </c>
      <c r="H45" s="62"/>
      <c r="K45" s="288">
        <v>8540</v>
      </c>
      <c r="M45" s="288">
        <v>648.36</v>
      </c>
      <c r="N45" s="288"/>
      <c r="O45" s="62"/>
      <c r="P45" s="62">
        <v>16660.38</v>
      </c>
      <c r="Q45" s="62">
        <v>136541.70000000001</v>
      </c>
      <c r="R45" s="62">
        <v>2356118.79</v>
      </c>
      <c r="S45" s="52"/>
      <c r="T45" s="52">
        <v>180463.75</v>
      </c>
      <c r="U45" s="52">
        <v>75000</v>
      </c>
      <c r="V45" s="52">
        <v>837.91</v>
      </c>
      <c r="W45" s="52">
        <v>360660</v>
      </c>
      <c r="X45" s="52"/>
      <c r="Y45" s="289">
        <v>380380</v>
      </c>
      <c r="Z45" s="289"/>
      <c r="AA45" s="289">
        <v>9680</v>
      </c>
      <c r="AB45" s="289">
        <v>67487.16</v>
      </c>
      <c r="AC45" s="289">
        <v>7825.31</v>
      </c>
      <c r="AD45" s="289"/>
      <c r="AE45" s="289"/>
      <c r="AF45" s="289"/>
      <c r="AG45" s="62"/>
    </row>
    <row r="46" spans="1:33" x14ac:dyDescent="0.2">
      <c r="A46" s="62" t="s">
        <v>2202</v>
      </c>
      <c r="B46" s="287">
        <v>157718.5</v>
      </c>
      <c r="C46" s="287">
        <v>9300</v>
      </c>
      <c r="D46" s="287">
        <v>135815.82999999999</v>
      </c>
      <c r="E46" s="287"/>
      <c r="F46" s="62">
        <v>189246.71</v>
      </c>
      <c r="G46" s="62">
        <v>223922.83</v>
      </c>
      <c r="H46" s="62"/>
      <c r="K46" s="288">
        <v>83700</v>
      </c>
      <c r="L46" s="288">
        <v>2759</v>
      </c>
      <c r="M46" s="288">
        <v>408.8</v>
      </c>
      <c r="N46" s="288"/>
      <c r="O46" s="62"/>
      <c r="P46" s="62">
        <v>-341908.85</v>
      </c>
      <c r="Q46" s="62">
        <v>105525.12</v>
      </c>
      <c r="R46" s="62">
        <v>1990390.15</v>
      </c>
      <c r="S46" s="52"/>
      <c r="T46" s="52">
        <v>205728.42</v>
      </c>
      <c r="U46" s="52"/>
      <c r="V46" s="52"/>
      <c r="W46" s="52">
        <v>260880</v>
      </c>
      <c r="X46" s="52"/>
      <c r="Y46" s="289">
        <v>297600</v>
      </c>
      <c r="Z46" s="289"/>
      <c r="AA46" s="289"/>
      <c r="AB46" s="289">
        <v>124302.68</v>
      </c>
      <c r="AC46" s="289">
        <v>37343.35</v>
      </c>
      <c r="AD46" s="289"/>
      <c r="AE46" s="289"/>
      <c r="AF46" s="289"/>
      <c r="AG46" s="62"/>
    </row>
    <row r="47" spans="1:33" x14ac:dyDescent="0.2">
      <c r="A47" s="62" t="s">
        <v>2203</v>
      </c>
      <c r="B47" s="287">
        <v>194322.92</v>
      </c>
      <c r="C47" s="287">
        <v>0</v>
      </c>
      <c r="D47" s="287">
        <v>34198.39</v>
      </c>
      <c r="E47" s="287"/>
      <c r="F47" s="62">
        <v>275449.49</v>
      </c>
      <c r="G47" s="62">
        <v>13127.82</v>
      </c>
      <c r="H47" s="62"/>
      <c r="J47" s="288">
        <v>100000</v>
      </c>
      <c r="K47" s="288">
        <v>63090</v>
      </c>
      <c r="M47" s="288">
        <v>264.7</v>
      </c>
      <c r="N47" s="288"/>
      <c r="O47" s="62"/>
      <c r="P47" s="62"/>
      <c r="Q47" s="62"/>
      <c r="R47" s="62">
        <v>498635.02</v>
      </c>
      <c r="S47" s="52"/>
      <c r="T47" s="52">
        <v>206036.78</v>
      </c>
      <c r="U47" s="52"/>
      <c r="V47" s="52"/>
      <c r="W47" s="52">
        <v>269760</v>
      </c>
      <c r="X47" s="52"/>
      <c r="Y47" s="289">
        <v>300930</v>
      </c>
      <c r="Z47" s="289"/>
      <c r="AA47" s="289"/>
      <c r="AB47" s="289">
        <v>65620.399999999994</v>
      </c>
      <c r="AC47" s="289">
        <v>11048.6</v>
      </c>
      <c r="AD47" s="289"/>
      <c r="AE47" s="289"/>
      <c r="AF47" s="289"/>
      <c r="AG47" s="62"/>
    </row>
    <row r="48" spans="1:33" x14ac:dyDescent="0.2">
      <c r="A48" s="62" t="s">
        <v>2204</v>
      </c>
      <c r="B48" s="287">
        <v>155120.72</v>
      </c>
      <c r="C48" s="287">
        <v>0</v>
      </c>
      <c r="D48" s="287">
        <v>216417.53</v>
      </c>
      <c r="E48" s="287"/>
      <c r="F48" s="62">
        <v>3</v>
      </c>
      <c r="G48" s="62">
        <v>37070.76</v>
      </c>
      <c r="H48" s="62"/>
      <c r="K48" s="288">
        <v>71722</v>
      </c>
      <c r="M48" s="288"/>
      <c r="N48" s="288"/>
      <c r="O48" s="62"/>
      <c r="P48" s="62">
        <v>-11452.2</v>
      </c>
      <c r="Q48" s="62"/>
      <c r="R48" s="62">
        <v>452082.82</v>
      </c>
      <c r="S48" s="52"/>
      <c r="T48" s="52">
        <v>238897.67</v>
      </c>
      <c r="U48" s="52"/>
      <c r="V48" s="52"/>
      <c r="W48" s="52">
        <v>186390</v>
      </c>
      <c r="X48" s="52"/>
      <c r="Y48" s="289">
        <v>240570</v>
      </c>
      <c r="Z48" s="289"/>
      <c r="AA48" s="289"/>
      <c r="AB48" s="289">
        <v>103208.7</v>
      </c>
      <c r="AC48" s="289">
        <v>6348.14</v>
      </c>
      <c r="AD48" s="289"/>
      <c r="AE48" s="289"/>
      <c r="AF48" s="289"/>
      <c r="AG48" s="62"/>
    </row>
    <row r="49" spans="1:33" x14ac:dyDescent="0.2">
      <c r="A49" s="62" t="s">
        <v>2205</v>
      </c>
      <c r="B49" s="287">
        <v>390556.42</v>
      </c>
      <c r="C49" s="287">
        <v>0</v>
      </c>
      <c r="D49" s="287">
        <v>45330.29</v>
      </c>
      <c r="E49" s="287"/>
      <c r="F49" s="62">
        <v>2644906.5499999998</v>
      </c>
      <c r="G49" s="62">
        <v>158094.82</v>
      </c>
      <c r="H49" s="62"/>
      <c r="K49" s="288">
        <v>129830</v>
      </c>
      <c r="M49" s="288"/>
      <c r="N49" s="288"/>
      <c r="O49" s="62"/>
      <c r="P49" s="62"/>
      <c r="Q49" s="62"/>
      <c r="R49" s="62">
        <v>5378772.1500000004</v>
      </c>
      <c r="S49" s="52"/>
      <c r="T49" s="52">
        <v>208165.65</v>
      </c>
      <c r="U49" s="52"/>
      <c r="V49" s="52"/>
      <c r="W49" s="52">
        <v>275640</v>
      </c>
      <c r="X49" s="52"/>
      <c r="Y49" s="289">
        <v>303120</v>
      </c>
      <c r="Z49" s="289"/>
      <c r="AA49" s="289"/>
      <c r="AB49" s="289">
        <v>104628.48</v>
      </c>
      <c r="AC49" s="289">
        <v>53882.37</v>
      </c>
      <c r="AD49" s="289"/>
      <c r="AE49" s="289"/>
      <c r="AF49" s="289"/>
      <c r="AG49" s="62"/>
    </row>
    <row r="50" spans="1:33" x14ac:dyDescent="0.2">
      <c r="A50" s="62" t="s">
        <v>2206</v>
      </c>
      <c r="B50" s="287">
        <v>273057.40000000002</v>
      </c>
      <c r="C50" s="287">
        <v>0</v>
      </c>
      <c r="D50" s="287">
        <v>686908.83</v>
      </c>
      <c r="E50" s="287"/>
      <c r="F50" s="62">
        <v>-146705.70000000001</v>
      </c>
      <c r="G50" s="62">
        <v>-210432.87</v>
      </c>
      <c r="H50" s="62"/>
      <c r="K50" s="288">
        <v>112490</v>
      </c>
      <c r="M50" s="288"/>
      <c r="N50" s="288"/>
      <c r="O50" s="62">
        <v>4586</v>
      </c>
      <c r="P50" s="62"/>
      <c r="Q50" s="62"/>
      <c r="R50" s="62">
        <v>1780248.13</v>
      </c>
      <c r="S50" s="52"/>
      <c r="T50" s="52">
        <v>238211.07</v>
      </c>
      <c r="U50" s="52"/>
      <c r="V50" s="52"/>
      <c r="W50" s="52">
        <v>319980</v>
      </c>
      <c r="X50" s="52"/>
      <c r="Y50" s="289">
        <v>375090</v>
      </c>
      <c r="Z50" s="289"/>
      <c r="AA50" s="289"/>
      <c r="AB50" s="289">
        <v>86071.8</v>
      </c>
      <c r="AC50" s="289">
        <v>43252.62</v>
      </c>
      <c r="AD50" s="289"/>
      <c r="AE50" s="289"/>
      <c r="AF50" s="289"/>
      <c r="AG50" s="62"/>
    </row>
    <row r="51" spans="1:33" x14ac:dyDescent="0.2">
      <c r="A51" s="62" t="s">
        <v>2207</v>
      </c>
      <c r="B51" s="287">
        <v>561225.18999999994</v>
      </c>
      <c r="C51" s="287">
        <v>70215.22</v>
      </c>
      <c r="D51" s="287">
        <v>359641.04</v>
      </c>
      <c r="E51" s="287"/>
      <c r="F51" s="62">
        <v>846856.72</v>
      </c>
      <c r="G51" s="62">
        <v>276802.14</v>
      </c>
      <c r="H51" s="62"/>
      <c r="M51" s="288">
        <v>380</v>
      </c>
      <c r="N51" s="288"/>
      <c r="O51" s="62"/>
      <c r="P51" s="62"/>
      <c r="Q51" s="62">
        <v>197487.27</v>
      </c>
      <c r="R51" s="62">
        <v>2690789.95</v>
      </c>
      <c r="S51" s="52"/>
      <c r="T51" s="52">
        <v>226177.7</v>
      </c>
      <c r="U51" s="52"/>
      <c r="V51" s="52"/>
      <c r="W51" s="52">
        <v>274020</v>
      </c>
      <c r="X51" s="52">
        <v>206160</v>
      </c>
      <c r="Y51" s="289">
        <v>377067</v>
      </c>
      <c r="Z51" s="289"/>
      <c r="AA51" s="289"/>
      <c r="AB51" s="289">
        <v>83932.2</v>
      </c>
      <c r="AC51" s="289">
        <v>110</v>
      </c>
      <c r="AD51" s="289"/>
      <c r="AE51" s="289"/>
      <c r="AF51" s="289"/>
      <c r="AG51" s="62"/>
    </row>
    <row r="52" spans="1:33" x14ac:dyDescent="0.2">
      <c r="A52" s="62" t="s">
        <v>2208</v>
      </c>
      <c r="B52" s="287">
        <v>457712.49</v>
      </c>
      <c r="C52" s="287">
        <v>0</v>
      </c>
      <c r="D52" s="287">
        <v>35031.589999999997</v>
      </c>
      <c r="E52" s="287"/>
      <c r="F52" s="62">
        <v>486571.78</v>
      </c>
      <c r="G52" s="62">
        <v>-27537.81</v>
      </c>
      <c r="H52" s="62"/>
      <c r="M52" s="288">
        <v>1981</v>
      </c>
      <c r="N52" s="288"/>
      <c r="O52" s="62"/>
      <c r="P52" s="62"/>
      <c r="Q52" s="62">
        <v>36376.46</v>
      </c>
      <c r="R52" s="62">
        <v>2057308.95</v>
      </c>
      <c r="S52" s="52"/>
      <c r="T52" s="52">
        <v>189616.54</v>
      </c>
      <c r="U52" s="52"/>
      <c r="V52" s="52"/>
      <c r="W52" s="52"/>
      <c r="X52" s="52"/>
      <c r="Y52" s="289">
        <v>23522</v>
      </c>
      <c r="Z52" s="289"/>
      <c r="AA52" s="289"/>
      <c r="AB52" s="289">
        <v>78726.91</v>
      </c>
      <c r="AC52" s="289">
        <v>24742.34</v>
      </c>
      <c r="AD52" s="289"/>
      <c r="AE52" s="289"/>
      <c r="AF52" s="289"/>
      <c r="AG52" s="62"/>
    </row>
    <row r="53" spans="1:33" x14ac:dyDescent="0.2">
      <c r="A53" s="62" t="s">
        <v>2209</v>
      </c>
      <c r="B53" s="287">
        <v>40651.01</v>
      </c>
      <c r="C53" s="287">
        <v>0</v>
      </c>
      <c r="D53" s="287">
        <v>119505.19</v>
      </c>
      <c r="E53" s="287"/>
      <c r="F53" s="62">
        <v>121419.2</v>
      </c>
      <c r="G53" s="62">
        <v>180616.83</v>
      </c>
      <c r="H53" s="62"/>
      <c r="M53" s="288">
        <v>14.39</v>
      </c>
      <c r="N53" s="288"/>
      <c r="O53" s="62"/>
      <c r="P53" s="62"/>
      <c r="Q53" s="62"/>
      <c r="R53" s="62">
        <v>1988049.06</v>
      </c>
      <c r="S53" s="52"/>
      <c r="T53" s="52">
        <v>79468.990000000005</v>
      </c>
      <c r="U53" s="52"/>
      <c r="V53" s="52"/>
      <c r="W53" s="52">
        <v>185940</v>
      </c>
      <c r="X53" s="52">
        <v>48291.85</v>
      </c>
      <c r="Y53" s="289">
        <v>238580</v>
      </c>
      <c r="Z53" s="289"/>
      <c r="AA53" s="289"/>
      <c r="AB53" s="289">
        <v>181534.09</v>
      </c>
      <c r="AC53" s="289">
        <v>9223.24</v>
      </c>
      <c r="AD53" s="289"/>
      <c r="AE53" s="289"/>
      <c r="AF53" s="289"/>
      <c r="AG53" s="62"/>
    </row>
    <row r="54" spans="1:33" x14ac:dyDescent="0.2">
      <c r="A54" s="62" t="s">
        <v>2210</v>
      </c>
      <c r="B54" s="287">
        <v>32663.01</v>
      </c>
      <c r="C54" s="287">
        <v>0</v>
      </c>
      <c r="D54" s="287">
        <v>118974.55</v>
      </c>
      <c r="E54" s="287"/>
      <c r="F54" s="62">
        <v>6285.86</v>
      </c>
      <c r="G54" s="62">
        <v>168098.98</v>
      </c>
      <c r="H54" s="62"/>
      <c r="K54" s="288">
        <v>170045</v>
      </c>
      <c r="M54" s="288">
        <v>830</v>
      </c>
      <c r="N54" s="288"/>
      <c r="O54" s="62"/>
      <c r="P54" s="62">
        <v>249356.91</v>
      </c>
      <c r="Q54" s="62">
        <v>-509277.18</v>
      </c>
      <c r="R54" s="62">
        <v>1911374.52</v>
      </c>
      <c r="S54" s="52"/>
      <c r="T54" s="52">
        <v>164119.6</v>
      </c>
      <c r="U54" s="52"/>
      <c r="V54" s="52"/>
      <c r="W54" s="52">
        <v>246250</v>
      </c>
      <c r="X54" s="52"/>
      <c r="Y54" s="289">
        <v>301910</v>
      </c>
      <c r="Z54" s="289"/>
      <c r="AA54" s="289"/>
      <c r="AB54" s="289">
        <v>65263.78</v>
      </c>
      <c r="AC54" s="289">
        <v>15413.06</v>
      </c>
      <c r="AD54" s="289"/>
      <c r="AE54" s="289"/>
      <c r="AF54" s="289"/>
      <c r="AG54" s="62"/>
    </row>
    <row r="55" spans="1:33" x14ac:dyDescent="0.2">
      <c r="A55" s="62" t="s">
        <v>2211</v>
      </c>
      <c r="B55" s="287">
        <v>310112.57</v>
      </c>
      <c r="C55" s="287">
        <v>35514.699999999997</v>
      </c>
      <c r="D55" s="287">
        <v>19816.13</v>
      </c>
      <c r="E55" s="287"/>
      <c r="F55" s="62">
        <v>113435.86</v>
      </c>
      <c r="G55" s="62">
        <v>110763.82</v>
      </c>
      <c r="H55" s="62"/>
      <c r="K55" s="288">
        <v>39080</v>
      </c>
      <c r="M55" s="288">
        <v>0</v>
      </c>
      <c r="N55" s="288"/>
      <c r="O55" s="62"/>
      <c r="P55" s="62"/>
      <c r="Q55" s="62"/>
      <c r="R55" s="62">
        <v>1946410.43</v>
      </c>
      <c r="S55" s="52">
        <v>1.94</v>
      </c>
      <c r="T55" s="52">
        <v>175354.16</v>
      </c>
      <c r="U55" s="52"/>
      <c r="V55" s="52"/>
      <c r="W55" s="52">
        <v>326098.5</v>
      </c>
      <c r="X55" s="52">
        <v>42600</v>
      </c>
      <c r="Y55" s="289">
        <v>389413.5</v>
      </c>
      <c r="Z55" s="289"/>
      <c r="AA55" s="289"/>
      <c r="AB55" s="289">
        <v>89759.16</v>
      </c>
      <c r="AC55" s="289">
        <v>16522.52</v>
      </c>
      <c r="AD55" s="289"/>
      <c r="AE55" s="289"/>
      <c r="AF55" s="289"/>
      <c r="AG55" s="62"/>
    </row>
    <row r="56" spans="1:33" x14ac:dyDescent="0.2">
      <c r="A56" s="62" t="s">
        <v>2212</v>
      </c>
      <c r="B56" s="287">
        <v>208066.04</v>
      </c>
      <c r="C56" s="287">
        <v>14834.25</v>
      </c>
      <c r="D56" s="287">
        <v>27274.41</v>
      </c>
      <c r="E56" s="287"/>
      <c r="F56" s="62">
        <v>516002.37</v>
      </c>
      <c r="G56" s="62">
        <v>157024.38</v>
      </c>
      <c r="H56" s="62"/>
      <c r="K56" s="288">
        <v>28782.3</v>
      </c>
      <c r="M56" s="288"/>
      <c r="N56" s="288"/>
      <c r="O56" s="62"/>
      <c r="P56" s="62"/>
      <c r="Q56" s="62"/>
      <c r="R56" s="62">
        <v>1372237.86</v>
      </c>
      <c r="S56" s="52"/>
      <c r="T56" s="52">
        <v>124143.78</v>
      </c>
      <c r="U56" s="52"/>
      <c r="V56" s="52"/>
      <c r="W56" s="52">
        <v>131201.4</v>
      </c>
      <c r="X56" s="52">
        <v>24900</v>
      </c>
      <c r="Y56" s="289">
        <v>154901.4</v>
      </c>
      <c r="Z56" s="289"/>
      <c r="AA56" s="289"/>
      <c r="AB56" s="289">
        <v>80110.47</v>
      </c>
      <c r="AC56" s="289">
        <v>54432.69</v>
      </c>
      <c r="AD56" s="289"/>
      <c r="AE56" s="289"/>
      <c r="AF56" s="289"/>
      <c r="AG56" s="62"/>
    </row>
    <row r="57" spans="1:33" x14ac:dyDescent="0.2">
      <c r="A57" s="62" t="s">
        <v>2213</v>
      </c>
      <c r="B57" s="287">
        <v>276002.52</v>
      </c>
      <c r="C57" s="287">
        <v>472.5</v>
      </c>
      <c r="D57" s="287">
        <v>55735.14</v>
      </c>
      <c r="E57" s="287"/>
      <c r="F57" s="62">
        <v>22900.48</v>
      </c>
      <c r="G57" s="62">
        <v>44916.7</v>
      </c>
      <c r="H57" s="62"/>
      <c r="J57" s="288">
        <v>3000</v>
      </c>
      <c r="K57" s="288">
        <v>31035</v>
      </c>
      <c r="M57" s="288">
        <v>28.04</v>
      </c>
      <c r="N57" s="288"/>
      <c r="O57" s="62"/>
      <c r="P57" s="62"/>
      <c r="Q57" s="62">
        <v>1284.69</v>
      </c>
      <c r="R57" s="62">
        <v>1028783.07</v>
      </c>
      <c r="S57" s="52">
        <v>5.4</v>
      </c>
      <c r="T57" s="52">
        <v>141671.94</v>
      </c>
      <c r="U57" s="52"/>
      <c r="V57" s="52"/>
      <c r="W57" s="52">
        <v>139580.70000000001</v>
      </c>
      <c r="X57" s="52">
        <v>22500</v>
      </c>
      <c r="Y57" s="289">
        <v>182450.7</v>
      </c>
      <c r="Z57" s="289"/>
      <c r="AA57" s="289"/>
      <c r="AB57" s="289">
        <v>153018.87</v>
      </c>
      <c r="AC57" s="289">
        <v>12078.4</v>
      </c>
      <c r="AD57" s="289"/>
      <c r="AE57" s="289"/>
      <c r="AF57" s="289"/>
      <c r="AG57" s="62"/>
    </row>
    <row r="58" spans="1:33" x14ac:dyDescent="0.2">
      <c r="A58" s="62" t="s">
        <v>2214</v>
      </c>
      <c r="B58" s="287">
        <v>544501.94999999995</v>
      </c>
      <c r="C58" s="287">
        <v>18537.439999999999</v>
      </c>
      <c r="D58" s="287">
        <v>51635.5</v>
      </c>
      <c r="E58" s="287"/>
      <c r="F58" s="62">
        <v>75347.740000000005</v>
      </c>
      <c r="G58" s="62">
        <v>69280.94</v>
      </c>
      <c r="H58" s="62"/>
      <c r="J58" s="288">
        <v>2000</v>
      </c>
      <c r="K58" s="288">
        <v>35635.86</v>
      </c>
      <c r="M58" s="288">
        <v>196.7</v>
      </c>
      <c r="N58" s="288"/>
      <c r="O58" s="62"/>
      <c r="P58" s="62"/>
      <c r="Q58" s="62"/>
      <c r="R58" s="62">
        <v>566631.65</v>
      </c>
      <c r="S58" s="52"/>
      <c r="T58" s="52">
        <v>202754.87</v>
      </c>
      <c r="U58" s="52"/>
      <c r="V58" s="52">
        <v>7.0000000000000007E-2</v>
      </c>
      <c r="W58" s="52">
        <v>267151.5</v>
      </c>
      <c r="X58" s="52">
        <v>30600</v>
      </c>
      <c r="Y58" s="289">
        <v>318466.5</v>
      </c>
      <c r="Z58" s="289"/>
      <c r="AA58" s="289"/>
      <c r="AB58" s="289">
        <v>110656.13</v>
      </c>
      <c r="AC58" s="289">
        <v>9084.3799999999992</v>
      </c>
      <c r="AD58" s="289"/>
      <c r="AE58" s="289"/>
      <c r="AF58" s="289"/>
      <c r="AG58" s="62"/>
    </row>
    <row r="59" spans="1:33" x14ac:dyDescent="0.2">
      <c r="A59" s="62" t="s">
        <v>2215</v>
      </c>
      <c r="B59" s="287">
        <v>98562.14</v>
      </c>
      <c r="C59" s="287">
        <v>15810.16</v>
      </c>
      <c r="D59" s="287">
        <v>28707.05</v>
      </c>
      <c r="E59" s="287"/>
      <c r="F59" s="62">
        <v>259163.92</v>
      </c>
      <c r="G59" s="62">
        <v>43863.49</v>
      </c>
      <c r="H59" s="62"/>
      <c r="K59" s="288">
        <v>37875</v>
      </c>
      <c r="M59" s="288"/>
      <c r="N59" s="288"/>
      <c r="O59" s="62"/>
      <c r="P59" s="62"/>
      <c r="Q59" s="62">
        <v>-32897.97</v>
      </c>
      <c r="R59" s="62">
        <v>1787234.17</v>
      </c>
      <c r="S59" s="52"/>
      <c r="T59" s="52">
        <v>132384.25</v>
      </c>
      <c r="U59" s="52"/>
      <c r="V59" s="52">
        <v>2.3199999999999998</v>
      </c>
      <c r="W59" s="52">
        <v>144646</v>
      </c>
      <c r="X59" s="52">
        <v>30600</v>
      </c>
      <c r="Y59" s="289">
        <v>198946</v>
      </c>
      <c r="Z59" s="289"/>
      <c r="AA59" s="289"/>
      <c r="AB59" s="289">
        <v>92912.49</v>
      </c>
      <c r="AC59" s="289">
        <v>33116.839999999997</v>
      </c>
      <c r="AD59" s="289"/>
      <c r="AE59" s="289"/>
      <c r="AF59" s="289"/>
      <c r="AG59" s="62"/>
    </row>
    <row r="60" spans="1:33" x14ac:dyDescent="0.2">
      <c r="A60" s="62" t="s">
        <v>2216</v>
      </c>
      <c r="B60" s="287">
        <v>120849.94</v>
      </c>
      <c r="C60" s="287">
        <v>7623.6</v>
      </c>
      <c r="D60" s="287">
        <v>68824.94</v>
      </c>
      <c r="E60" s="287"/>
      <c r="F60" s="62">
        <v>2174067.9300000002</v>
      </c>
      <c r="G60" s="62">
        <v>62130.11</v>
      </c>
      <c r="H60" s="62"/>
      <c r="K60" s="288">
        <v>23375</v>
      </c>
      <c r="M60" s="288">
        <v>7</v>
      </c>
      <c r="N60" s="288"/>
      <c r="O60" s="62"/>
      <c r="P60" s="62"/>
      <c r="Q60" s="62"/>
      <c r="R60" s="62">
        <v>3909726.18</v>
      </c>
      <c r="S60" s="52"/>
      <c r="T60" s="52">
        <v>204802.94</v>
      </c>
      <c r="U60" s="52"/>
      <c r="V60" s="52">
        <v>0.1</v>
      </c>
      <c r="W60" s="52">
        <v>305455.5</v>
      </c>
      <c r="X60" s="52">
        <v>31200</v>
      </c>
      <c r="Y60" s="289">
        <v>360115.5</v>
      </c>
      <c r="Z60" s="289"/>
      <c r="AA60" s="289"/>
      <c r="AB60" s="289">
        <v>126160.76</v>
      </c>
      <c r="AC60" s="289">
        <v>44983.34</v>
      </c>
      <c r="AD60" s="289"/>
      <c r="AE60" s="289"/>
      <c r="AF60" s="289"/>
      <c r="AG60" s="62"/>
    </row>
    <row r="61" spans="1:33" x14ac:dyDescent="0.2">
      <c r="A61" s="62" t="s">
        <v>2217</v>
      </c>
      <c r="B61" s="287">
        <v>266131.56</v>
      </c>
      <c r="C61" s="287">
        <v>17914.66</v>
      </c>
      <c r="D61" s="287">
        <v>71430.929999999993</v>
      </c>
      <c r="E61" s="287"/>
      <c r="F61" s="62">
        <v>164985.04</v>
      </c>
      <c r="G61" s="62">
        <v>845656.06</v>
      </c>
      <c r="H61" s="62"/>
      <c r="J61" s="288">
        <v>2000</v>
      </c>
      <c r="K61" s="288">
        <v>45575</v>
      </c>
      <c r="M61" s="288">
        <v>138.69</v>
      </c>
      <c r="N61" s="288"/>
      <c r="O61" s="62"/>
      <c r="P61" s="62"/>
      <c r="Q61" s="62"/>
      <c r="R61" s="62">
        <v>2469567.41</v>
      </c>
      <c r="S61" s="52">
        <v>3.86</v>
      </c>
      <c r="T61" s="52">
        <v>326913.39</v>
      </c>
      <c r="U61" s="52"/>
      <c r="V61" s="52">
        <v>463.42</v>
      </c>
      <c r="W61" s="52">
        <v>424237</v>
      </c>
      <c r="X61" s="52">
        <v>35300</v>
      </c>
      <c r="Y61" s="289">
        <v>494747</v>
      </c>
      <c r="Z61" s="289"/>
      <c r="AA61" s="289"/>
      <c r="AB61" s="289">
        <v>167408.9</v>
      </c>
      <c r="AC61" s="289">
        <v>49858.97</v>
      </c>
      <c r="AD61" s="289"/>
      <c r="AE61" s="289"/>
      <c r="AF61" s="289"/>
      <c r="AG61" s="62"/>
    </row>
    <row r="62" spans="1:33" x14ac:dyDescent="0.2">
      <c r="A62" s="62" t="s">
        <v>2301</v>
      </c>
      <c r="B62" s="287">
        <v>206120.02</v>
      </c>
      <c r="C62" s="287">
        <v>4099.3500000000004</v>
      </c>
      <c r="D62" s="287">
        <v>104928.44</v>
      </c>
      <c r="E62" s="287"/>
      <c r="F62" s="62">
        <v>363266.84</v>
      </c>
      <c r="G62" s="62">
        <v>183486.09</v>
      </c>
      <c r="H62" s="62"/>
      <c r="J62" s="288">
        <v>3000</v>
      </c>
      <c r="K62" s="288">
        <v>30275</v>
      </c>
      <c r="M62" s="288">
        <v>217.67</v>
      </c>
      <c r="N62" s="288"/>
      <c r="O62" s="62"/>
      <c r="P62" s="62"/>
      <c r="Q62" s="62"/>
      <c r="R62" s="62">
        <v>2114448.44</v>
      </c>
      <c r="S62" s="52"/>
      <c r="T62" s="52">
        <v>120221.44</v>
      </c>
      <c r="U62" s="52"/>
      <c r="V62" s="52">
        <v>597.14</v>
      </c>
      <c r="W62" s="52">
        <v>218937</v>
      </c>
      <c r="X62" s="52">
        <v>30000</v>
      </c>
      <c r="Y62" s="289">
        <v>248937</v>
      </c>
      <c r="Z62" s="289"/>
      <c r="AA62" s="289"/>
      <c r="AB62" s="289">
        <v>105164.75</v>
      </c>
      <c r="AC62" s="289">
        <v>40264.720000000001</v>
      </c>
      <c r="AD62" s="289"/>
      <c r="AE62" s="289"/>
      <c r="AF62" s="289"/>
      <c r="AG62" s="62"/>
    </row>
    <row r="63" spans="1:33" x14ac:dyDescent="0.2">
      <c r="A63" s="62" t="s">
        <v>2304</v>
      </c>
      <c r="B63" s="287">
        <v>149503.95000000001</v>
      </c>
      <c r="C63" s="287">
        <v>0</v>
      </c>
      <c r="D63" s="287">
        <v>31161.85</v>
      </c>
      <c r="E63" s="287"/>
      <c r="F63" s="62">
        <v>1776499.64</v>
      </c>
      <c r="G63" s="62">
        <v>30168.37</v>
      </c>
      <c r="H63" s="62"/>
      <c r="K63" s="288">
        <v>36075</v>
      </c>
      <c r="M63" s="288"/>
      <c r="N63" s="288"/>
      <c r="O63" s="62"/>
      <c r="P63" s="62"/>
      <c r="Q63" s="62"/>
      <c r="R63" s="62">
        <v>2791483.6</v>
      </c>
      <c r="S63" s="52"/>
      <c r="T63" s="52">
        <v>155611.16</v>
      </c>
      <c r="U63" s="52"/>
      <c r="V63" s="52">
        <v>6.09</v>
      </c>
      <c r="W63" s="52">
        <v>249057</v>
      </c>
      <c r="X63" s="52">
        <v>30600</v>
      </c>
      <c r="Y63" s="289">
        <v>303357</v>
      </c>
      <c r="Z63" s="289"/>
      <c r="AA63" s="289"/>
      <c r="AB63" s="289">
        <v>105476.83</v>
      </c>
      <c r="AC63" s="289">
        <v>38515.269999999997</v>
      </c>
      <c r="AD63" s="289"/>
      <c r="AE63" s="289"/>
      <c r="AF63" s="289"/>
      <c r="AG63" s="62"/>
    </row>
    <row r="64" spans="1:33" x14ac:dyDescent="0.2">
      <c r="A64" s="62" t="s">
        <v>2218</v>
      </c>
      <c r="B64" s="287">
        <v>624000.59</v>
      </c>
      <c r="C64" s="287">
        <v>0</v>
      </c>
      <c r="D64" s="287">
        <v>189361.49</v>
      </c>
      <c r="E64" s="287"/>
      <c r="F64" s="62">
        <v>343605.68</v>
      </c>
      <c r="G64" s="62">
        <v>40478.910000000003</v>
      </c>
      <c r="H64" s="62"/>
      <c r="K64" s="288">
        <v>6600</v>
      </c>
      <c r="L64" s="288">
        <v>101500</v>
      </c>
      <c r="M64" s="288"/>
      <c r="N64" s="288"/>
      <c r="O64" s="62"/>
      <c r="P64" s="62"/>
      <c r="Q64" s="62">
        <v>138717.6</v>
      </c>
      <c r="R64" s="62">
        <v>1683662.57</v>
      </c>
      <c r="S64" s="52"/>
      <c r="T64" s="52">
        <v>184286.65</v>
      </c>
      <c r="U64" s="52">
        <v>48100</v>
      </c>
      <c r="V64" s="52"/>
      <c r="W64" s="52">
        <v>499558.5</v>
      </c>
      <c r="X64" s="52"/>
      <c r="Y64" s="289">
        <v>531567.5</v>
      </c>
      <c r="Z64" s="289"/>
      <c r="AA64" s="289"/>
      <c r="AB64" s="289">
        <v>133668.93</v>
      </c>
      <c r="AC64" s="289">
        <v>17701.21</v>
      </c>
      <c r="AD64" s="289"/>
      <c r="AE64" s="289"/>
      <c r="AF64" s="289"/>
      <c r="AG64" s="62"/>
    </row>
    <row r="65" spans="1:33" x14ac:dyDescent="0.2">
      <c r="A65" s="62" t="s">
        <v>2219</v>
      </c>
      <c r="B65" s="287">
        <v>525749.06999999995</v>
      </c>
      <c r="C65" s="287">
        <v>0</v>
      </c>
      <c r="D65" s="287">
        <v>51025.43</v>
      </c>
      <c r="E65" s="287"/>
      <c r="F65" s="62">
        <v>2301.56</v>
      </c>
      <c r="G65" s="62">
        <v>264575.27</v>
      </c>
      <c r="H65" s="62"/>
      <c r="K65" s="288">
        <v>6600</v>
      </c>
      <c r="L65" s="288">
        <v>71300</v>
      </c>
      <c r="M65" s="288">
        <v>70.28</v>
      </c>
      <c r="N65" s="288"/>
      <c r="O65" s="62"/>
      <c r="P65" s="62"/>
      <c r="Q65" s="62"/>
      <c r="R65" s="62">
        <v>1188971.67</v>
      </c>
      <c r="S65" s="52"/>
      <c r="T65" s="52">
        <v>246190.67</v>
      </c>
      <c r="U65" s="52"/>
      <c r="V65" s="52"/>
      <c r="W65" s="52">
        <v>151620</v>
      </c>
      <c r="X65" s="52"/>
      <c r="Y65" s="289">
        <v>231180</v>
      </c>
      <c r="Z65" s="289"/>
      <c r="AA65" s="289"/>
      <c r="AB65" s="289">
        <v>107796.55</v>
      </c>
      <c r="AC65" s="289">
        <v>58542.74</v>
      </c>
      <c r="AD65" s="289"/>
      <c r="AE65" s="289"/>
      <c r="AF65" s="289"/>
      <c r="AG65" s="62"/>
    </row>
    <row r="66" spans="1:33" x14ac:dyDescent="0.2">
      <c r="A66" s="62" t="s">
        <v>2220</v>
      </c>
      <c r="B66" s="287">
        <v>606476.07999999996</v>
      </c>
      <c r="C66" s="287">
        <v>0</v>
      </c>
      <c r="D66" s="287">
        <v>38691.269999999997</v>
      </c>
      <c r="E66" s="287"/>
      <c r="F66" s="62">
        <v>636338.25</v>
      </c>
      <c r="G66" s="62">
        <v>292872.01</v>
      </c>
      <c r="H66" s="62"/>
      <c r="K66" s="288">
        <v>9579.07</v>
      </c>
      <c r="M66" s="288"/>
      <c r="N66" s="288"/>
      <c r="O66" s="62"/>
      <c r="P66" s="62"/>
      <c r="Q66" s="62">
        <v>130414.07</v>
      </c>
      <c r="R66" s="62">
        <v>2121250.9300000002</v>
      </c>
      <c r="S66" s="52"/>
      <c r="T66" s="52">
        <v>150040.6</v>
      </c>
      <c r="U66" s="52"/>
      <c r="V66" s="52"/>
      <c r="W66" s="52">
        <v>240450</v>
      </c>
      <c r="X66" s="52">
        <v>10500</v>
      </c>
      <c r="Y66" s="289">
        <v>341790</v>
      </c>
      <c r="Z66" s="289"/>
      <c r="AA66" s="289"/>
      <c r="AB66" s="289">
        <v>104114.22</v>
      </c>
      <c r="AC66" s="289">
        <v>65260</v>
      </c>
      <c r="AD66" s="289"/>
      <c r="AE66" s="289"/>
      <c r="AF66" s="289"/>
      <c r="AG66" s="62"/>
    </row>
    <row r="67" spans="1:33" x14ac:dyDescent="0.2">
      <c r="A67" s="62" t="s">
        <v>2221</v>
      </c>
      <c r="B67" s="287">
        <v>242594.94</v>
      </c>
      <c r="C67" s="287">
        <v>0</v>
      </c>
      <c r="D67" s="287">
        <v>196008.4</v>
      </c>
      <c r="E67" s="287"/>
      <c r="F67" s="62">
        <v>26900.3</v>
      </c>
      <c r="G67" s="62">
        <v>-47325.21</v>
      </c>
      <c r="H67" s="62"/>
      <c r="J67" s="288">
        <v>0</v>
      </c>
      <c r="K67" s="288">
        <v>22620</v>
      </c>
      <c r="M67" s="288"/>
      <c r="N67" s="288"/>
      <c r="O67" s="62"/>
      <c r="P67" s="62"/>
      <c r="Q67" s="62">
        <v>238837.49</v>
      </c>
      <c r="R67" s="62">
        <v>1374864.38</v>
      </c>
      <c r="S67" s="52"/>
      <c r="T67" s="52">
        <v>174561</v>
      </c>
      <c r="U67" s="52"/>
      <c r="V67" s="52">
        <v>545.73</v>
      </c>
      <c r="W67" s="52">
        <v>406826.9</v>
      </c>
      <c r="X67" s="52">
        <v>2500</v>
      </c>
      <c r="Y67" s="289">
        <v>544026.9</v>
      </c>
      <c r="Z67" s="289">
        <v>9270</v>
      </c>
      <c r="AA67" s="289"/>
      <c r="AB67" s="289">
        <v>134134.47</v>
      </c>
      <c r="AC67" s="289">
        <v>25118.55</v>
      </c>
      <c r="AD67" s="289"/>
      <c r="AE67" s="289"/>
      <c r="AF67" s="289"/>
      <c r="AG67" s="62"/>
    </row>
    <row r="68" spans="1:33" x14ac:dyDescent="0.2">
      <c r="A68" s="62" t="s">
        <v>2222</v>
      </c>
      <c r="B68" s="287">
        <v>880513.81</v>
      </c>
      <c r="C68" s="287">
        <v>0</v>
      </c>
      <c r="D68" s="287">
        <v>45141.08</v>
      </c>
      <c r="E68" s="287"/>
      <c r="F68" s="62">
        <v>51327.88</v>
      </c>
      <c r="G68" s="62">
        <v>1318329</v>
      </c>
      <c r="H68" s="62"/>
      <c r="K68" s="288">
        <v>14385.51</v>
      </c>
      <c r="L68" s="288">
        <v>413775</v>
      </c>
      <c r="M68" s="288"/>
      <c r="N68" s="288"/>
      <c r="O68" s="62"/>
      <c r="P68" s="62"/>
      <c r="Q68" s="62">
        <v>48481.65</v>
      </c>
      <c r="R68" s="62">
        <v>2680574.06</v>
      </c>
      <c r="S68" s="52"/>
      <c r="T68" s="52">
        <v>302467.15000000002</v>
      </c>
      <c r="U68" s="52"/>
      <c r="V68" s="52"/>
      <c r="W68" s="52">
        <v>707124</v>
      </c>
      <c r="X68" s="52">
        <v>13500</v>
      </c>
      <c r="Y68" s="289">
        <v>803154</v>
      </c>
      <c r="Z68" s="289"/>
      <c r="AA68" s="289"/>
      <c r="AB68" s="289">
        <v>95061.72</v>
      </c>
      <c r="AC68" s="289">
        <v>102331.44</v>
      </c>
      <c r="AD68" s="289"/>
      <c r="AE68" s="289"/>
      <c r="AF68" s="289"/>
      <c r="AG68" s="62"/>
    </row>
    <row r="69" spans="1:33" x14ac:dyDescent="0.2">
      <c r="A69" s="286" t="s">
        <v>2223</v>
      </c>
      <c r="B69" s="287">
        <v>846416.53</v>
      </c>
      <c r="C69" s="287">
        <v>5000</v>
      </c>
      <c r="D69" s="287">
        <v>161979.48000000001</v>
      </c>
      <c r="E69" s="287"/>
      <c r="F69" s="62">
        <v>146581.62</v>
      </c>
      <c r="G69" s="62">
        <v>48914.14</v>
      </c>
      <c r="H69" s="62"/>
      <c r="K69" s="288">
        <v>16100</v>
      </c>
      <c r="L69" s="288">
        <v>105000</v>
      </c>
      <c r="M69" s="288">
        <v>2476.48</v>
      </c>
      <c r="N69" s="288"/>
      <c r="O69" s="62">
        <v>5000</v>
      </c>
      <c r="P69" s="62"/>
      <c r="Q69" s="62"/>
      <c r="R69" s="62">
        <v>2191965</v>
      </c>
      <c r="S69" s="52"/>
      <c r="T69" s="52">
        <v>236373.5</v>
      </c>
      <c r="U69" s="52">
        <v>90920</v>
      </c>
      <c r="V69" s="52"/>
      <c r="W69" s="52">
        <v>255480</v>
      </c>
      <c r="X69" s="52"/>
      <c r="Y69" s="289">
        <v>358290</v>
      </c>
      <c r="Z69" s="289"/>
      <c r="AA69" s="289"/>
      <c r="AB69" s="289">
        <v>83132.850000000006</v>
      </c>
      <c r="AC69" s="289">
        <v>34094.5</v>
      </c>
      <c r="AD69" s="289"/>
      <c r="AE69" s="289"/>
      <c r="AF69" s="289"/>
      <c r="AG69" s="62"/>
    </row>
    <row r="70" spans="1:33" x14ac:dyDescent="0.2">
      <c r="A70" s="286" t="s">
        <v>2224</v>
      </c>
      <c r="B70" s="287">
        <v>908224.6</v>
      </c>
      <c r="C70" s="287">
        <v>0</v>
      </c>
      <c r="D70" s="287">
        <v>53056.2</v>
      </c>
      <c r="E70" s="287"/>
      <c r="F70" s="62">
        <v>34038</v>
      </c>
      <c r="G70" s="62">
        <v>237156.6</v>
      </c>
      <c r="H70" s="62"/>
      <c r="K70" s="288">
        <v>6600</v>
      </c>
      <c r="M70" s="288">
        <v>414</v>
      </c>
      <c r="N70" s="288"/>
      <c r="O70" s="62"/>
      <c r="P70" s="62"/>
      <c r="Q70" s="62">
        <v>49633.21</v>
      </c>
      <c r="R70" s="62">
        <v>1302561.3500000001</v>
      </c>
      <c r="S70" s="52"/>
      <c r="T70" s="52">
        <v>590503.22</v>
      </c>
      <c r="U70" s="52"/>
      <c r="V70" s="52">
        <v>1137.92</v>
      </c>
      <c r="W70" s="52">
        <v>305316</v>
      </c>
      <c r="X70" s="52"/>
      <c r="Y70" s="289">
        <v>385866</v>
      </c>
      <c r="Z70" s="289"/>
      <c r="AA70" s="289"/>
      <c r="AB70" s="289">
        <v>103191.92</v>
      </c>
      <c r="AC70" s="289">
        <v>40622.910000000003</v>
      </c>
      <c r="AD70" s="289"/>
      <c r="AE70" s="289"/>
      <c r="AF70" s="289"/>
      <c r="AG70" s="62"/>
    </row>
    <row r="71" spans="1:33" x14ac:dyDescent="0.2">
      <c r="A71" s="286" t="s">
        <v>2225</v>
      </c>
      <c r="B71" s="287">
        <v>546372.12</v>
      </c>
      <c r="C71" s="287">
        <v>0</v>
      </c>
      <c r="D71" s="287">
        <v>100975.06</v>
      </c>
      <c r="E71" s="287"/>
      <c r="F71" s="62">
        <v>427758.29</v>
      </c>
      <c r="G71" s="62">
        <v>95789.54</v>
      </c>
      <c r="H71" s="62"/>
      <c r="K71" s="288">
        <v>6600</v>
      </c>
      <c r="L71" s="288">
        <v>55450</v>
      </c>
      <c r="M71" s="288"/>
      <c r="N71" s="288"/>
      <c r="O71" s="62"/>
      <c r="P71" s="62"/>
      <c r="Q71" s="62">
        <v>188468.55</v>
      </c>
      <c r="R71" s="62">
        <v>1726865.73</v>
      </c>
      <c r="S71" s="52"/>
      <c r="T71" s="52">
        <v>298017.99</v>
      </c>
      <c r="U71" s="52"/>
      <c r="V71" s="52"/>
      <c r="W71" s="52">
        <v>313543.5</v>
      </c>
      <c r="X71" s="52">
        <v>45300</v>
      </c>
      <c r="Y71" s="289">
        <v>455983.5</v>
      </c>
      <c r="Z71" s="289"/>
      <c r="AA71" s="289"/>
      <c r="AB71" s="289">
        <v>191336.59</v>
      </c>
      <c r="AC71" s="289">
        <v>34905.65</v>
      </c>
      <c r="AD71" s="289"/>
      <c r="AE71" s="289"/>
      <c r="AF71" s="289"/>
      <c r="AG71" s="62"/>
    </row>
    <row r="72" spans="1:33" x14ac:dyDescent="0.2">
      <c r="A72" s="62" t="s">
        <v>2226</v>
      </c>
      <c r="B72" s="287">
        <v>525303.1</v>
      </c>
      <c r="C72" s="287">
        <v>0</v>
      </c>
      <c r="D72" s="287">
        <v>93572.98</v>
      </c>
      <c r="E72" s="287"/>
      <c r="F72" s="62">
        <v>334101.99</v>
      </c>
      <c r="G72" s="62">
        <v>153888.44</v>
      </c>
      <c r="H72" s="62"/>
      <c r="K72" s="288">
        <v>6150</v>
      </c>
      <c r="L72" s="288">
        <v>55000</v>
      </c>
      <c r="M72" s="288"/>
      <c r="N72" s="288"/>
      <c r="O72" s="62"/>
      <c r="P72" s="62"/>
      <c r="Q72" s="62">
        <v>175224.06</v>
      </c>
      <c r="R72" s="62">
        <v>1340923.19</v>
      </c>
      <c r="S72" s="52"/>
      <c r="T72" s="52">
        <v>161372.34</v>
      </c>
      <c r="U72" s="52"/>
      <c r="V72" s="52"/>
      <c r="W72" s="52">
        <v>340077</v>
      </c>
      <c r="X72" s="52"/>
      <c r="Y72" s="289">
        <v>460407</v>
      </c>
      <c r="Z72" s="289"/>
      <c r="AA72" s="289"/>
      <c r="AB72" s="289">
        <v>87585.68</v>
      </c>
      <c r="AC72" s="289">
        <v>33596.94</v>
      </c>
      <c r="AD72" s="289"/>
      <c r="AE72" s="289"/>
      <c r="AF72" s="289"/>
      <c r="AG72" s="62"/>
    </row>
    <row r="73" spans="1:33" x14ac:dyDescent="0.2">
      <c r="A73" s="62" t="s">
        <v>2227</v>
      </c>
      <c r="B73" s="287">
        <v>568048.37</v>
      </c>
      <c r="C73" s="287">
        <v>0</v>
      </c>
      <c r="D73" s="287">
        <v>49439.88</v>
      </c>
      <c r="E73" s="287"/>
      <c r="F73" s="62">
        <v>810894.59</v>
      </c>
      <c r="G73" s="62">
        <v>166895.98000000001</v>
      </c>
      <c r="H73" s="62"/>
      <c r="K73" s="288">
        <v>6600</v>
      </c>
      <c r="M73" s="288"/>
      <c r="N73" s="288"/>
      <c r="O73" s="62"/>
      <c r="P73" s="62"/>
      <c r="Q73" s="62">
        <v>149934.78</v>
      </c>
      <c r="R73" s="62">
        <v>1529202.14</v>
      </c>
      <c r="S73" s="52"/>
      <c r="T73" s="52">
        <v>183145.95</v>
      </c>
      <c r="U73" s="52">
        <v>50000</v>
      </c>
      <c r="V73" s="52">
        <v>28.93</v>
      </c>
      <c r="W73" s="52">
        <v>368769.9</v>
      </c>
      <c r="X73" s="52"/>
      <c r="Y73" s="289">
        <v>447849.9</v>
      </c>
      <c r="Z73" s="289"/>
      <c r="AA73" s="289"/>
      <c r="AB73" s="289">
        <v>103727.05</v>
      </c>
      <c r="AC73" s="289">
        <v>64387.91</v>
      </c>
      <c r="AD73" s="289"/>
      <c r="AE73" s="289"/>
      <c r="AF73" s="289"/>
      <c r="AG73" s="62"/>
    </row>
    <row r="74" spans="1:33" x14ac:dyDescent="0.2">
      <c r="A74" s="286" t="s">
        <v>2228</v>
      </c>
      <c r="B74" s="287">
        <v>710929.08</v>
      </c>
      <c r="C74" s="287">
        <v>0</v>
      </c>
      <c r="D74" s="287">
        <v>42792.25</v>
      </c>
      <c r="E74" s="287"/>
      <c r="F74" s="62">
        <v>2096660.39</v>
      </c>
      <c r="G74" s="62">
        <v>283021.8</v>
      </c>
      <c r="H74" s="62"/>
      <c r="K74" s="288">
        <v>6600</v>
      </c>
      <c r="L74" s="288">
        <v>63400</v>
      </c>
      <c r="M74" s="288"/>
      <c r="N74" s="288"/>
      <c r="O74" s="62"/>
      <c r="P74" s="62"/>
      <c r="Q74" s="62">
        <v>1141692.69</v>
      </c>
      <c r="R74" s="62">
        <v>464694.52</v>
      </c>
      <c r="S74" s="52"/>
      <c r="T74" s="52">
        <v>293415.7</v>
      </c>
      <c r="U74" s="52"/>
      <c r="V74" s="52"/>
      <c r="W74" s="52">
        <v>276324</v>
      </c>
      <c r="X74" s="52">
        <v>18800</v>
      </c>
      <c r="Y74" s="289">
        <v>366494</v>
      </c>
      <c r="Z74" s="289"/>
      <c r="AA74" s="289"/>
      <c r="AB74" s="289">
        <v>97369.23</v>
      </c>
      <c r="AC74" s="289">
        <v>56907.86</v>
      </c>
      <c r="AD74" s="289"/>
      <c r="AE74" s="289"/>
      <c r="AF74" s="289"/>
      <c r="AG74" s="62"/>
    </row>
    <row r="75" spans="1:33" x14ac:dyDescent="0.2">
      <c r="A75" s="62" t="s">
        <v>2229</v>
      </c>
      <c r="B75" s="287">
        <v>483181.58</v>
      </c>
      <c r="C75" s="287">
        <v>0</v>
      </c>
      <c r="D75" s="287">
        <v>80720.490000000005</v>
      </c>
      <c r="E75" s="287"/>
      <c r="F75" s="62">
        <v>1256289.55</v>
      </c>
      <c r="G75" s="62">
        <v>140572.51</v>
      </c>
      <c r="H75" s="62"/>
      <c r="K75" s="288">
        <v>13499.24</v>
      </c>
      <c r="L75" s="288">
        <v>80400</v>
      </c>
      <c r="M75" s="288"/>
      <c r="N75" s="288"/>
      <c r="O75" s="62"/>
      <c r="P75" s="62"/>
      <c r="Q75" s="62">
        <v>178220.64</v>
      </c>
      <c r="R75" s="62">
        <v>961521.58</v>
      </c>
      <c r="S75" s="52"/>
      <c r="T75" s="52">
        <v>175750.79</v>
      </c>
      <c r="U75" s="52">
        <v>14600</v>
      </c>
      <c r="V75" s="52">
        <v>877.08</v>
      </c>
      <c r="W75" s="52">
        <v>283972.5</v>
      </c>
      <c r="X75" s="52">
        <v>10500</v>
      </c>
      <c r="Y75" s="289">
        <v>440602.5</v>
      </c>
      <c r="Z75" s="289"/>
      <c r="AA75" s="289"/>
      <c r="AB75" s="289">
        <v>67893.64</v>
      </c>
      <c r="AC75" s="289">
        <v>59861.18</v>
      </c>
      <c r="AD75" s="289"/>
      <c r="AE75" s="289"/>
      <c r="AF75" s="289"/>
      <c r="AG75" s="62"/>
    </row>
    <row r="76" spans="1:33" s="74" customFormat="1" x14ac:dyDescent="0.2">
      <c r="A76" s="62" t="s">
        <v>2230</v>
      </c>
      <c r="B76" s="287">
        <v>666551.18000000005</v>
      </c>
      <c r="C76" s="287">
        <v>0</v>
      </c>
      <c r="D76" s="287">
        <v>122485.55</v>
      </c>
      <c r="E76" s="287"/>
      <c r="F76" s="62">
        <v>1556410.08</v>
      </c>
      <c r="G76" s="62">
        <v>288007.40000000002</v>
      </c>
      <c r="H76" s="62"/>
      <c r="I76" s="62"/>
      <c r="J76" s="288">
        <v>5500</v>
      </c>
      <c r="K76" s="288">
        <v>6600</v>
      </c>
      <c r="L76" s="288">
        <v>84000</v>
      </c>
      <c r="M76" s="288"/>
      <c r="N76" s="288"/>
      <c r="O76" s="62"/>
      <c r="P76" s="62"/>
      <c r="Q76" s="62">
        <v>248925.1</v>
      </c>
      <c r="R76" s="62">
        <v>2317512.06</v>
      </c>
      <c r="S76" s="52"/>
      <c r="T76" s="52">
        <v>189605.09</v>
      </c>
      <c r="U76" s="52">
        <v>46850</v>
      </c>
      <c r="V76" s="52"/>
      <c r="W76" s="52">
        <v>222600.9</v>
      </c>
      <c r="X76" s="52">
        <v>4500</v>
      </c>
      <c r="Y76" s="289">
        <v>335670.9</v>
      </c>
      <c r="Z76" s="289"/>
      <c r="AA76" s="289"/>
      <c r="AB76" s="289">
        <v>102501.21</v>
      </c>
      <c r="AC76" s="289">
        <v>38703.19</v>
      </c>
      <c r="AD76" s="289"/>
      <c r="AE76" s="289"/>
      <c r="AF76" s="289"/>
      <c r="AG76" s="62"/>
    </row>
    <row r="77" spans="1:33" x14ac:dyDescent="0.2">
      <c r="A77" s="62" t="s">
        <v>2231</v>
      </c>
      <c r="B77" s="287">
        <v>509680.5</v>
      </c>
      <c r="C77" s="287">
        <v>0</v>
      </c>
      <c r="D77" s="287">
        <v>52859.3</v>
      </c>
      <c r="E77" s="287"/>
      <c r="F77" s="62">
        <v>556720.12</v>
      </c>
      <c r="G77" s="62">
        <v>227949.75</v>
      </c>
      <c r="H77" s="62"/>
      <c r="K77" s="288">
        <v>9399.23</v>
      </c>
      <c r="L77" s="288">
        <v>310860</v>
      </c>
      <c r="M77" s="288">
        <v>166000</v>
      </c>
      <c r="N77" s="288"/>
      <c r="O77" s="62"/>
      <c r="P77" s="62"/>
      <c r="Q77" s="62">
        <v>156139.47</v>
      </c>
      <c r="R77" s="62">
        <v>2233839.69</v>
      </c>
      <c r="S77" s="52"/>
      <c r="T77" s="52">
        <v>235203.46</v>
      </c>
      <c r="U77" s="52"/>
      <c r="V77" s="52"/>
      <c r="W77" s="52">
        <v>246708</v>
      </c>
      <c r="X77" s="52">
        <v>27800</v>
      </c>
      <c r="Y77" s="289">
        <v>368058</v>
      </c>
      <c r="Z77" s="289"/>
      <c r="AA77" s="289"/>
      <c r="AB77" s="289">
        <v>144677.03</v>
      </c>
      <c r="AC77" s="289">
        <v>41010.83</v>
      </c>
      <c r="AD77" s="289"/>
      <c r="AE77" s="289"/>
      <c r="AF77" s="289"/>
      <c r="AG77" s="62"/>
    </row>
    <row r="78" spans="1:33" x14ac:dyDescent="0.2">
      <c r="A78" s="62" t="s">
        <v>2302</v>
      </c>
      <c r="B78" s="287">
        <v>612140.28</v>
      </c>
      <c r="C78" s="287">
        <v>0</v>
      </c>
      <c r="D78" s="287">
        <v>137155.23000000001</v>
      </c>
      <c r="E78" s="287"/>
      <c r="F78" s="62">
        <v>332884.38</v>
      </c>
      <c r="G78" s="62">
        <v>518511.11</v>
      </c>
      <c r="H78" s="62"/>
      <c r="M78" s="288">
        <v>1532.73</v>
      </c>
      <c r="N78" s="288"/>
      <c r="O78" s="62"/>
      <c r="P78" s="62"/>
      <c r="Q78" s="62">
        <v>61978.239999999998</v>
      </c>
      <c r="R78" s="62">
        <v>2560558.21</v>
      </c>
      <c r="S78" s="52"/>
      <c r="T78" s="52">
        <v>202891.68</v>
      </c>
      <c r="U78" s="52"/>
      <c r="V78" s="52"/>
      <c r="W78" s="52">
        <v>89212</v>
      </c>
      <c r="X78" s="52"/>
      <c r="Y78" s="289">
        <v>171246</v>
      </c>
      <c r="Z78" s="289"/>
      <c r="AA78" s="289"/>
      <c r="AB78" s="289">
        <v>86142.57</v>
      </c>
      <c r="AC78" s="289">
        <v>32988.980000000003</v>
      </c>
      <c r="AD78" s="289"/>
      <c r="AE78" s="289"/>
      <c r="AF78" s="289"/>
      <c r="AG78" s="62"/>
    </row>
    <row r="79" spans="1:33" x14ac:dyDescent="0.2">
      <c r="A79" s="62" t="s">
        <v>2232</v>
      </c>
      <c r="B79" s="287">
        <v>81594.45</v>
      </c>
      <c r="C79" s="287">
        <v>0</v>
      </c>
      <c r="D79" s="287">
        <v>3494.01</v>
      </c>
      <c r="E79" s="287"/>
      <c r="F79" s="62">
        <v>397041.75</v>
      </c>
      <c r="G79" s="62">
        <v>586198.05000000005</v>
      </c>
      <c r="H79" s="62"/>
      <c r="M79" s="288"/>
      <c r="N79" s="288"/>
      <c r="O79" s="62"/>
      <c r="P79" s="62"/>
      <c r="Q79" s="62">
        <v>-53232.18</v>
      </c>
      <c r="R79" s="62">
        <v>1212676.51</v>
      </c>
      <c r="S79" s="52"/>
      <c r="T79" s="52">
        <v>179837.4</v>
      </c>
      <c r="U79" s="52"/>
      <c r="V79" s="52">
        <v>429.54</v>
      </c>
      <c r="W79" s="52">
        <v>401140</v>
      </c>
      <c r="X79" s="52"/>
      <c r="Y79" s="289">
        <v>488140</v>
      </c>
      <c r="Z79" s="289"/>
      <c r="AA79" s="289"/>
      <c r="AB79" s="289">
        <v>130219.01</v>
      </c>
      <c r="AC79" s="289">
        <v>48209</v>
      </c>
      <c r="AD79" s="289"/>
      <c r="AE79" s="289"/>
      <c r="AF79" s="289"/>
      <c r="AG79" s="62"/>
    </row>
    <row r="80" spans="1:33" x14ac:dyDescent="0.2">
      <c r="A80" s="62" t="s">
        <v>2233</v>
      </c>
      <c r="B80" s="287">
        <v>94099.43</v>
      </c>
      <c r="C80" s="287">
        <v>448.5</v>
      </c>
      <c r="D80" s="287">
        <v>90951.83</v>
      </c>
      <c r="E80" s="287"/>
      <c r="F80" s="62">
        <v>228971.84</v>
      </c>
      <c r="G80" s="62">
        <v>64786.39</v>
      </c>
      <c r="H80" s="62"/>
      <c r="K80" s="288">
        <v>11585</v>
      </c>
      <c r="L80" s="288">
        <v>84300</v>
      </c>
      <c r="M80" s="288"/>
      <c r="N80" s="288"/>
      <c r="O80" s="62"/>
      <c r="P80" s="62"/>
      <c r="Q80" s="62">
        <v>-993564.31</v>
      </c>
      <c r="R80" s="62">
        <v>1431387.54</v>
      </c>
      <c r="S80" s="52"/>
      <c r="T80" s="52">
        <v>171176.67</v>
      </c>
      <c r="U80" s="52"/>
      <c r="V80" s="52">
        <v>108.57</v>
      </c>
      <c r="W80" s="52">
        <v>354960</v>
      </c>
      <c r="X80" s="52"/>
      <c r="Y80" s="289">
        <v>439740</v>
      </c>
      <c r="Z80" s="289"/>
      <c r="AA80" s="289"/>
      <c r="AB80" s="289">
        <v>105678.48</v>
      </c>
      <c r="AC80" s="289">
        <v>31780</v>
      </c>
      <c r="AD80" s="289"/>
      <c r="AE80" s="289"/>
      <c r="AF80" s="289"/>
      <c r="AG80" s="62"/>
    </row>
    <row r="81" spans="1:33" x14ac:dyDescent="0.2">
      <c r="A81" s="62" t="s">
        <v>2234</v>
      </c>
      <c r="B81" s="287">
        <v>418926.25</v>
      </c>
      <c r="C81" s="287">
        <v>0</v>
      </c>
      <c r="D81" s="287">
        <v>27481.759999999998</v>
      </c>
      <c r="E81" s="287"/>
      <c r="F81" s="62">
        <v>463942.92</v>
      </c>
      <c r="G81" s="62">
        <v>740421.18</v>
      </c>
      <c r="H81" s="62"/>
      <c r="K81" s="288">
        <v>99844.01</v>
      </c>
      <c r="M81" s="288">
        <v>2408.96</v>
      </c>
      <c r="N81" s="288"/>
      <c r="O81" s="62"/>
      <c r="P81" s="62"/>
      <c r="Q81" s="62">
        <v>-365669.08</v>
      </c>
      <c r="R81" s="62">
        <v>2015625.01</v>
      </c>
      <c r="S81" s="52"/>
      <c r="T81" s="52">
        <v>165475.67000000001</v>
      </c>
      <c r="U81" s="52"/>
      <c r="V81" s="52"/>
      <c r="W81" s="52">
        <v>446370</v>
      </c>
      <c r="X81" s="52">
        <v>35400</v>
      </c>
      <c r="Y81" s="289">
        <v>612840</v>
      </c>
      <c r="Z81" s="289"/>
      <c r="AA81" s="289"/>
      <c r="AB81" s="289">
        <v>94035.95</v>
      </c>
      <c r="AC81" s="289">
        <v>38897.51</v>
      </c>
      <c r="AD81" s="289"/>
      <c r="AE81" s="289"/>
      <c r="AF81" s="289"/>
      <c r="AG81" s="62"/>
    </row>
    <row r="82" spans="1:33" x14ac:dyDescent="0.2">
      <c r="A82" s="62" t="s">
        <v>2235</v>
      </c>
      <c r="B82" s="287">
        <v>201915.69</v>
      </c>
      <c r="C82" s="287">
        <v>0</v>
      </c>
      <c r="D82" s="287">
        <v>5239.97</v>
      </c>
      <c r="E82" s="287"/>
      <c r="F82" s="62">
        <v>437147.1</v>
      </c>
      <c r="G82" s="62">
        <v>301224.28999999998</v>
      </c>
      <c r="H82" s="62"/>
      <c r="K82" s="288">
        <v>2700</v>
      </c>
      <c r="L82" s="288">
        <v>163568</v>
      </c>
      <c r="M82" s="288"/>
      <c r="N82" s="288"/>
      <c r="O82" s="62"/>
      <c r="P82" s="62"/>
      <c r="Q82" s="62">
        <v>-209172.28</v>
      </c>
      <c r="R82" s="62">
        <v>1171298.0900000001</v>
      </c>
      <c r="S82" s="52"/>
      <c r="T82" s="52">
        <v>140344.38</v>
      </c>
      <c r="U82" s="52">
        <v>100</v>
      </c>
      <c r="V82" s="52">
        <v>278.05</v>
      </c>
      <c r="W82" s="52">
        <v>401340</v>
      </c>
      <c r="X82" s="52"/>
      <c r="Y82" s="289">
        <v>488550</v>
      </c>
      <c r="Z82" s="289"/>
      <c r="AA82" s="289"/>
      <c r="AB82" s="289">
        <v>205307.78</v>
      </c>
      <c r="AC82" s="289">
        <v>27460.41</v>
      </c>
      <c r="AD82" s="289"/>
      <c r="AE82" s="289"/>
      <c r="AF82" s="289"/>
      <c r="AG82" s="62"/>
    </row>
    <row r="83" spans="1:33" x14ac:dyDescent="0.2">
      <c r="A83" s="62" t="s">
        <v>2236</v>
      </c>
      <c r="B83" s="287">
        <v>267383.11</v>
      </c>
      <c r="C83" s="287">
        <v>0</v>
      </c>
      <c r="D83" s="287">
        <v>38982.28</v>
      </c>
      <c r="E83" s="287"/>
      <c r="F83" s="62">
        <v>647708.14</v>
      </c>
      <c r="G83" s="62">
        <v>158233.20000000001</v>
      </c>
      <c r="H83" s="62"/>
      <c r="L83" s="288">
        <v>169030</v>
      </c>
      <c r="M83" s="288">
        <v>286</v>
      </c>
      <c r="N83" s="288"/>
      <c r="O83" s="62"/>
      <c r="P83" s="62"/>
      <c r="Q83" s="62">
        <v>-842017.36</v>
      </c>
      <c r="R83" s="62">
        <v>1745362.84</v>
      </c>
      <c r="S83" s="52"/>
      <c r="T83" s="52">
        <v>232016.5</v>
      </c>
      <c r="U83" s="52">
        <v>24000</v>
      </c>
      <c r="V83" s="52">
        <v>120.7</v>
      </c>
      <c r="W83" s="52">
        <v>507150</v>
      </c>
      <c r="X83" s="52"/>
      <c r="Y83" s="289">
        <v>570258</v>
      </c>
      <c r="Z83" s="289"/>
      <c r="AA83" s="289"/>
      <c r="AB83" s="289">
        <v>105778.53</v>
      </c>
      <c r="AC83" s="289">
        <v>45919.42</v>
      </c>
      <c r="AD83" s="289"/>
      <c r="AE83" s="289"/>
      <c r="AF83" s="289"/>
      <c r="AG83" s="62"/>
    </row>
    <row r="84" spans="1:33" x14ac:dyDescent="0.2">
      <c r="A84" s="62" t="s">
        <v>2237</v>
      </c>
      <c r="B84" s="287">
        <v>303073.37</v>
      </c>
      <c r="C84" s="287">
        <v>36226.69</v>
      </c>
      <c r="D84" s="287">
        <v>33418.370000000003</v>
      </c>
      <c r="E84" s="287"/>
      <c r="F84" s="62">
        <v>903993.6</v>
      </c>
      <c r="G84" s="62">
        <v>347801.15</v>
      </c>
      <c r="H84" s="62"/>
      <c r="K84" s="288">
        <v>14439.82</v>
      </c>
      <c r="M84" s="288"/>
      <c r="N84" s="288"/>
      <c r="O84" s="62"/>
      <c r="P84" s="62"/>
      <c r="Q84" s="62">
        <v>-350751.22</v>
      </c>
      <c r="R84" s="62">
        <v>1929262.58</v>
      </c>
      <c r="S84" s="52"/>
      <c r="T84" s="52">
        <v>241704.83</v>
      </c>
      <c r="U84" s="52">
        <v>5500</v>
      </c>
      <c r="V84" s="52"/>
      <c r="W84" s="52">
        <v>389580</v>
      </c>
      <c r="X84" s="52">
        <v>9673.5</v>
      </c>
      <c r="Y84" s="289">
        <v>476660</v>
      </c>
      <c r="Z84" s="289"/>
      <c r="AA84" s="289"/>
      <c r="AB84" s="289">
        <v>95957.16</v>
      </c>
      <c r="AC84" s="289">
        <v>40120.17</v>
      </c>
      <c r="AD84" s="289"/>
      <c r="AE84" s="289"/>
      <c r="AF84" s="289"/>
      <c r="AG84" s="62"/>
    </row>
    <row r="85" spans="1:33" x14ac:dyDescent="0.2">
      <c r="A85" s="62" t="s">
        <v>2238</v>
      </c>
      <c r="B85" s="287">
        <v>352275.67</v>
      </c>
      <c r="C85" s="287">
        <v>0</v>
      </c>
      <c r="D85" s="287">
        <v>12597.76</v>
      </c>
      <c r="E85" s="287"/>
      <c r="F85" s="62">
        <v>341683.20000000001</v>
      </c>
      <c r="G85" s="62">
        <v>212620.9</v>
      </c>
      <c r="H85" s="62"/>
      <c r="M85" s="288"/>
      <c r="N85" s="288"/>
      <c r="O85" s="62"/>
      <c r="P85" s="62"/>
      <c r="Q85" s="62">
        <v>-908579.25</v>
      </c>
      <c r="R85" s="62">
        <v>1851699.47</v>
      </c>
      <c r="S85" s="52"/>
      <c r="T85" s="52">
        <v>212705.69</v>
      </c>
      <c r="U85" s="52"/>
      <c r="V85" s="52">
        <v>504.18</v>
      </c>
      <c r="W85" s="52">
        <v>421470</v>
      </c>
      <c r="X85" s="52"/>
      <c r="Y85" s="289">
        <v>505050</v>
      </c>
      <c r="Z85" s="289"/>
      <c r="AA85" s="289"/>
      <c r="AB85" s="289">
        <v>102170.1</v>
      </c>
      <c r="AC85" s="289">
        <v>48374.46</v>
      </c>
      <c r="AD85" s="289"/>
      <c r="AE85" s="289"/>
      <c r="AF85" s="289"/>
      <c r="AG85" s="62"/>
    </row>
    <row r="86" spans="1:33" x14ac:dyDescent="0.2">
      <c r="A86" s="62" t="s">
        <v>2239</v>
      </c>
      <c r="B86" s="287">
        <v>241619.84</v>
      </c>
      <c r="C86" s="287">
        <v>0</v>
      </c>
      <c r="D86" s="287">
        <v>37985.49</v>
      </c>
      <c r="E86" s="287">
        <v>13288</v>
      </c>
      <c r="F86" s="62">
        <v>593232.79</v>
      </c>
      <c r="G86" s="62">
        <v>154286.99</v>
      </c>
      <c r="H86" s="62"/>
      <c r="M86" s="288">
        <v>13288</v>
      </c>
      <c r="N86" s="288"/>
      <c r="O86" s="62"/>
      <c r="P86" s="62"/>
      <c r="Q86" s="62">
        <v>-199216.71</v>
      </c>
      <c r="R86" s="62">
        <v>1211766.1200000001</v>
      </c>
      <c r="S86" s="52"/>
      <c r="T86" s="52">
        <v>207406.96</v>
      </c>
      <c r="U86" s="52"/>
      <c r="V86" s="52"/>
      <c r="W86" s="52">
        <v>371040</v>
      </c>
      <c r="X86" s="52"/>
      <c r="Y86" s="289">
        <v>473421</v>
      </c>
      <c r="Z86" s="289"/>
      <c r="AA86" s="289"/>
      <c r="AB86" s="289">
        <v>71233.58</v>
      </c>
      <c r="AC86" s="289">
        <v>12002.68</v>
      </c>
      <c r="AD86" s="289"/>
      <c r="AE86" s="289"/>
      <c r="AF86" s="289"/>
      <c r="AG86" s="62"/>
    </row>
    <row r="87" spans="1:33" x14ac:dyDescent="0.2">
      <c r="A87" s="62" t="s">
        <v>2240</v>
      </c>
      <c r="B87" s="287">
        <v>211911.92</v>
      </c>
      <c r="C87" s="287">
        <v>0</v>
      </c>
      <c r="D87" s="287">
        <v>57471.199999999997</v>
      </c>
      <c r="E87" s="287"/>
      <c r="F87" s="62">
        <v>34876.43</v>
      </c>
      <c r="G87" s="62">
        <v>578050.16</v>
      </c>
      <c r="H87" s="62"/>
      <c r="K87" s="288">
        <v>1500</v>
      </c>
      <c r="L87" s="288">
        <v>65000</v>
      </c>
      <c r="M87" s="288">
        <v>2965.03</v>
      </c>
      <c r="N87" s="288"/>
      <c r="O87" s="62"/>
      <c r="P87" s="62">
        <v>67378.53</v>
      </c>
      <c r="Q87" s="62"/>
      <c r="R87" s="62">
        <v>907622.82</v>
      </c>
      <c r="S87" s="52"/>
      <c r="T87" s="52">
        <v>150835.35</v>
      </c>
      <c r="U87" s="52"/>
      <c r="V87" s="52"/>
      <c r="W87" s="52">
        <v>480960</v>
      </c>
      <c r="X87" s="52"/>
      <c r="Y87" s="289">
        <v>546210</v>
      </c>
      <c r="Z87" s="289"/>
      <c r="AA87" s="289"/>
      <c r="AB87" s="289">
        <v>221204.24</v>
      </c>
      <c r="AC87" s="289">
        <v>25623.78</v>
      </c>
      <c r="AD87" s="289"/>
      <c r="AE87" s="289"/>
      <c r="AF87" s="289"/>
      <c r="AG87" s="62"/>
    </row>
    <row r="88" spans="1:33" x14ac:dyDescent="0.2">
      <c r="A88" s="62" t="s">
        <v>2309</v>
      </c>
      <c r="B88" s="287">
        <v>151594.82999999999</v>
      </c>
      <c r="C88" s="287">
        <v>19788.14</v>
      </c>
      <c r="D88" s="287">
        <v>4365.29</v>
      </c>
      <c r="E88" s="287"/>
      <c r="F88" s="62">
        <v>671577.25</v>
      </c>
      <c r="G88" s="62">
        <v>92866.14</v>
      </c>
      <c r="H88" s="62"/>
      <c r="K88" s="288">
        <v>28531.91</v>
      </c>
      <c r="L88" s="288">
        <v>12600</v>
      </c>
      <c r="M88" s="288"/>
      <c r="N88" s="288"/>
      <c r="O88" s="62"/>
      <c r="P88" s="62"/>
      <c r="Q88" s="62">
        <v>-705941.63</v>
      </c>
      <c r="R88" s="62">
        <v>1583723.57</v>
      </c>
      <c r="S88" s="52"/>
      <c r="T88" s="52">
        <v>206301.58</v>
      </c>
      <c r="U88" s="52">
        <v>8400</v>
      </c>
      <c r="V88" s="52">
        <v>7.02</v>
      </c>
      <c r="W88" s="52">
        <v>359520</v>
      </c>
      <c r="X88" s="52"/>
      <c r="Y88" s="289">
        <v>425160</v>
      </c>
      <c r="Z88" s="289"/>
      <c r="AA88" s="289">
        <v>4160</v>
      </c>
      <c r="AB88" s="289">
        <v>70739.12</v>
      </c>
      <c r="AC88" s="289">
        <v>51979.68</v>
      </c>
      <c r="AD88" s="289"/>
      <c r="AE88" s="289"/>
      <c r="AF88" s="289"/>
      <c r="AG88" s="62"/>
    </row>
    <row r="89" spans="1:33" x14ac:dyDescent="0.2">
      <c r="A89" s="62" t="s">
        <v>2241</v>
      </c>
      <c r="B89" s="287">
        <v>440286.66</v>
      </c>
      <c r="C89" s="287">
        <v>0</v>
      </c>
      <c r="D89" s="287">
        <v>-30888.25</v>
      </c>
      <c r="E89" s="287"/>
      <c r="F89" s="62">
        <v>167222.14000000001</v>
      </c>
      <c r="G89" s="62">
        <v>8</v>
      </c>
      <c r="H89" s="62"/>
      <c r="M89" s="288"/>
      <c r="N89" s="288"/>
      <c r="O89" s="62"/>
      <c r="P89" s="62"/>
      <c r="Q89" s="62">
        <v>142301.32999999999</v>
      </c>
      <c r="R89" s="62">
        <v>378263.7</v>
      </c>
      <c r="S89" s="52"/>
      <c r="T89" s="52">
        <v>398297</v>
      </c>
      <c r="U89" s="52"/>
      <c r="V89" s="52"/>
      <c r="W89" s="52"/>
      <c r="X89" s="52"/>
      <c r="Y89" s="289">
        <v>36900</v>
      </c>
      <c r="Z89" s="289"/>
      <c r="AA89" s="289">
        <v>960</v>
      </c>
      <c r="AB89" s="289">
        <v>404008.66</v>
      </c>
      <c r="AC89" s="289">
        <v>23788.400000000001</v>
      </c>
      <c r="AD89" s="289"/>
      <c r="AE89" s="289"/>
      <c r="AF89" s="289"/>
      <c r="AG89" s="62"/>
    </row>
    <row r="90" spans="1:33" x14ac:dyDescent="0.2">
      <c r="A90" s="62" t="s">
        <v>2242</v>
      </c>
      <c r="B90" s="287">
        <v>554187.30000000005</v>
      </c>
      <c r="C90" s="287">
        <v>0</v>
      </c>
      <c r="D90" s="287">
        <v>16776.55</v>
      </c>
      <c r="E90" s="287"/>
      <c r="F90" s="62">
        <v>134860.37</v>
      </c>
      <c r="G90" s="62">
        <v>-28926.33</v>
      </c>
      <c r="H90" s="62"/>
      <c r="J90" s="288">
        <v>6000</v>
      </c>
      <c r="K90" s="288">
        <v>1500</v>
      </c>
      <c r="M90" s="288"/>
      <c r="N90" s="288"/>
      <c r="O90" s="62"/>
      <c r="P90" s="62"/>
      <c r="Q90" s="62">
        <v>60093.71</v>
      </c>
      <c r="R90" s="62">
        <v>646850.12</v>
      </c>
      <c r="S90" s="52"/>
      <c r="T90" s="52">
        <v>363758.5</v>
      </c>
      <c r="U90" s="52">
        <v>75000</v>
      </c>
      <c r="V90" s="52">
        <v>85.83</v>
      </c>
      <c r="W90" s="52">
        <v>195326</v>
      </c>
      <c r="X90" s="52"/>
      <c r="Y90" s="289">
        <v>237414</v>
      </c>
      <c r="Z90" s="289"/>
      <c r="AA90" s="289"/>
      <c r="AB90" s="289">
        <v>65859.91</v>
      </c>
      <c r="AC90" s="289">
        <v>245834.96</v>
      </c>
      <c r="AD90" s="289"/>
      <c r="AE90" s="289"/>
      <c r="AF90" s="289"/>
      <c r="AG90" s="62"/>
    </row>
    <row r="91" spans="1:33" x14ac:dyDescent="0.2">
      <c r="A91" s="62" t="s">
        <v>2243</v>
      </c>
      <c r="B91" s="287">
        <v>567957.94999999995</v>
      </c>
      <c r="C91" s="287">
        <v>0</v>
      </c>
      <c r="D91" s="287">
        <v>77592.87</v>
      </c>
      <c r="E91" s="287"/>
      <c r="F91" s="62">
        <v>2864253.08</v>
      </c>
      <c r="G91" s="62">
        <v>195330.96</v>
      </c>
      <c r="H91" s="62"/>
      <c r="J91" s="288">
        <v>5300</v>
      </c>
      <c r="K91" s="288">
        <v>6900</v>
      </c>
      <c r="M91" s="288"/>
      <c r="N91" s="288"/>
      <c r="O91" s="62"/>
      <c r="P91" s="62"/>
      <c r="Q91" s="62">
        <v>214573.65</v>
      </c>
      <c r="R91" s="62">
        <v>3382854.97</v>
      </c>
      <c r="S91" s="52"/>
      <c r="T91" s="52">
        <v>465818.57</v>
      </c>
      <c r="U91" s="52"/>
      <c r="V91" s="52">
        <v>379.85</v>
      </c>
      <c r="W91" s="52">
        <v>395320</v>
      </c>
      <c r="X91" s="52">
        <v>138534.39999999999</v>
      </c>
      <c r="Y91" s="289">
        <v>483220</v>
      </c>
      <c r="Z91" s="289"/>
      <c r="AA91" s="289"/>
      <c r="AB91" s="289">
        <v>103155.2</v>
      </c>
      <c r="AC91" s="289">
        <v>72454.06</v>
      </c>
      <c r="AD91" s="289"/>
      <c r="AE91" s="289"/>
      <c r="AF91" s="289"/>
      <c r="AG91" s="62"/>
    </row>
    <row r="92" spans="1:33" x14ac:dyDescent="0.2">
      <c r="A92" s="62" t="s">
        <v>2244</v>
      </c>
      <c r="B92" s="287">
        <v>557734.73</v>
      </c>
      <c r="C92" s="287">
        <v>0</v>
      </c>
      <c r="D92" s="287">
        <v>124227.32</v>
      </c>
      <c r="E92" s="287"/>
      <c r="F92" s="62">
        <v>442387.47</v>
      </c>
      <c r="G92" s="62">
        <v>148401.04</v>
      </c>
      <c r="H92" s="62"/>
      <c r="J92" s="288">
        <v>5300</v>
      </c>
      <c r="K92" s="288">
        <v>8760</v>
      </c>
      <c r="M92" s="288"/>
      <c r="N92" s="288"/>
      <c r="O92" s="62"/>
      <c r="P92" s="62"/>
      <c r="Q92" s="62">
        <v>97343.27</v>
      </c>
      <c r="R92" s="62">
        <v>1045747.78</v>
      </c>
      <c r="S92" s="52"/>
      <c r="T92" s="52">
        <v>420454.91</v>
      </c>
      <c r="U92" s="52"/>
      <c r="V92" s="52">
        <v>96.2</v>
      </c>
      <c r="W92" s="52">
        <v>308160</v>
      </c>
      <c r="X92" s="52"/>
      <c r="Y92" s="289">
        <v>336990</v>
      </c>
      <c r="Z92" s="289"/>
      <c r="AA92" s="289"/>
      <c r="AB92" s="289">
        <v>96143.03</v>
      </c>
      <c r="AC92" s="289">
        <v>37455.86</v>
      </c>
      <c r="AD92" s="289"/>
      <c r="AE92" s="289"/>
      <c r="AF92" s="289"/>
      <c r="AG92" s="62"/>
    </row>
    <row r="93" spans="1:33" x14ac:dyDescent="0.2">
      <c r="A93" s="62" t="s">
        <v>2245</v>
      </c>
      <c r="B93" s="287">
        <v>408907.83</v>
      </c>
      <c r="C93" s="287">
        <v>42160</v>
      </c>
      <c r="D93" s="287">
        <v>26520.65</v>
      </c>
      <c r="E93" s="287"/>
      <c r="F93" s="62">
        <v>40528.080000000002</v>
      </c>
      <c r="G93" s="62">
        <v>133285.21</v>
      </c>
      <c r="H93" s="62"/>
      <c r="M93" s="288"/>
      <c r="N93" s="288"/>
      <c r="O93" s="62"/>
      <c r="P93" s="62"/>
      <c r="Q93" s="62">
        <v>126048.56</v>
      </c>
      <c r="R93" s="62">
        <v>320699.84999999998</v>
      </c>
      <c r="S93" s="52"/>
      <c r="T93" s="52">
        <v>457648.09</v>
      </c>
      <c r="U93" s="52"/>
      <c r="V93" s="52">
        <v>103.93</v>
      </c>
      <c r="W93" s="52">
        <v>379495.2</v>
      </c>
      <c r="X93" s="52"/>
      <c r="Y93" s="289">
        <v>457675.2</v>
      </c>
      <c r="Z93" s="289"/>
      <c r="AA93" s="289"/>
      <c r="AB93" s="289">
        <v>100334.72</v>
      </c>
      <c r="AC93" s="289">
        <v>10075.379999999999</v>
      </c>
      <c r="AD93" s="289"/>
      <c r="AE93" s="289"/>
      <c r="AF93" s="289"/>
      <c r="AG93" s="62"/>
    </row>
    <row r="94" spans="1:33" x14ac:dyDescent="0.2">
      <c r="A94" s="62" t="s">
        <v>2315</v>
      </c>
      <c r="B94" s="287">
        <v>588705.30000000005</v>
      </c>
      <c r="C94" s="287">
        <v>0</v>
      </c>
      <c r="D94" s="287">
        <v>2368.96</v>
      </c>
      <c r="E94" s="287"/>
      <c r="F94" s="62">
        <v>656787.71</v>
      </c>
      <c r="G94" s="62">
        <v>-27103.040000000001</v>
      </c>
      <c r="H94" s="62"/>
      <c r="M94" s="288"/>
      <c r="N94" s="288"/>
      <c r="O94" s="62"/>
      <c r="P94" s="62"/>
      <c r="Q94" s="62">
        <v>94569.16</v>
      </c>
      <c r="R94" s="62">
        <v>784633.1</v>
      </c>
      <c r="S94" s="52"/>
      <c r="T94" s="52">
        <v>321211.26</v>
      </c>
      <c r="U94" s="52"/>
      <c r="V94" s="52">
        <v>86.73</v>
      </c>
      <c r="W94" s="52">
        <v>207330</v>
      </c>
      <c r="X94" s="52">
        <v>249089.6</v>
      </c>
      <c r="Y94" s="289">
        <v>324620</v>
      </c>
      <c r="Z94" s="289"/>
      <c r="AA94" s="289"/>
      <c r="AB94" s="289">
        <v>49430.45</v>
      </c>
      <c r="AC94" s="289">
        <v>33588.199999999997</v>
      </c>
      <c r="AD94" s="289"/>
      <c r="AE94" s="289"/>
      <c r="AF94" s="289"/>
      <c r="AG94" s="62"/>
    </row>
    <row r="95" spans="1:33" x14ac:dyDescent="0.2">
      <c r="A95" s="62" t="s">
        <v>2246</v>
      </c>
      <c r="B95" s="287">
        <v>716551.21</v>
      </c>
      <c r="C95" s="287">
        <v>0</v>
      </c>
      <c r="D95" s="287">
        <v>77045.240000000005</v>
      </c>
      <c r="E95" s="287"/>
      <c r="F95" s="62">
        <v>108813.11</v>
      </c>
      <c r="G95" s="62">
        <v>455651.5</v>
      </c>
      <c r="H95" s="62"/>
      <c r="J95" s="288">
        <v>6000</v>
      </c>
      <c r="K95" s="288">
        <v>11330</v>
      </c>
      <c r="M95" s="288"/>
      <c r="N95" s="288"/>
      <c r="O95" s="62"/>
      <c r="P95" s="62"/>
      <c r="Q95" s="62">
        <v>107116.89</v>
      </c>
      <c r="R95" s="62">
        <v>573056.03</v>
      </c>
      <c r="S95" s="52"/>
      <c r="T95" s="52">
        <v>382610.05</v>
      </c>
      <c r="U95" s="52"/>
      <c r="V95" s="52"/>
      <c r="W95" s="52">
        <v>339570</v>
      </c>
      <c r="X95" s="52">
        <v>150795</v>
      </c>
      <c r="Y95" s="289">
        <v>381660</v>
      </c>
      <c r="Z95" s="289"/>
      <c r="AA95" s="289"/>
      <c r="AB95" s="289">
        <v>77949.86</v>
      </c>
      <c r="AC95" s="289">
        <v>42041.39</v>
      </c>
      <c r="AD95" s="289"/>
      <c r="AE95" s="289"/>
      <c r="AF95" s="289"/>
      <c r="AG95" s="62"/>
    </row>
    <row r="96" spans="1:33" x14ac:dyDescent="0.2">
      <c r="A96" s="62" t="s">
        <v>2247</v>
      </c>
      <c r="B96" s="287">
        <v>510088.48</v>
      </c>
      <c r="C96" s="287">
        <v>0</v>
      </c>
      <c r="D96" s="287">
        <v>114579.57</v>
      </c>
      <c r="E96" s="287"/>
      <c r="F96" s="62">
        <v>1594984.58</v>
      </c>
      <c r="G96" s="62">
        <v>124106.18</v>
      </c>
      <c r="H96" s="62"/>
      <c r="J96" s="288">
        <v>6000</v>
      </c>
      <c r="K96" s="288">
        <v>7425</v>
      </c>
      <c r="M96" s="288"/>
      <c r="N96" s="288"/>
      <c r="O96" s="62"/>
      <c r="P96" s="62"/>
      <c r="Q96" s="62">
        <v>96559.01</v>
      </c>
      <c r="R96" s="62">
        <v>1997218.5</v>
      </c>
      <c r="S96" s="52"/>
      <c r="T96" s="52">
        <v>367233</v>
      </c>
      <c r="U96" s="52"/>
      <c r="V96" s="52">
        <v>88.92</v>
      </c>
      <c r="W96" s="52">
        <v>273990</v>
      </c>
      <c r="X96" s="52">
        <v>171272</v>
      </c>
      <c r="Y96" s="289">
        <v>346170</v>
      </c>
      <c r="Z96" s="289"/>
      <c r="AA96" s="289"/>
      <c r="AB96" s="289">
        <v>95154.93</v>
      </c>
      <c r="AC96" s="289">
        <v>47361.65</v>
      </c>
      <c r="AD96" s="289"/>
      <c r="AE96" s="289"/>
      <c r="AF96" s="289"/>
      <c r="AG96" s="62"/>
    </row>
    <row r="97" spans="1:33" x14ac:dyDescent="0.2">
      <c r="A97" s="62" t="s">
        <v>2248</v>
      </c>
      <c r="B97" s="287">
        <v>537428.88</v>
      </c>
      <c r="C97" s="287">
        <v>50604.89</v>
      </c>
      <c r="D97" s="287">
        <v>37852.19</v>
      </c>
      <c r="E97" s="287"/>
      <c r="F97" s="62">
        <v>206935.47</v>
      </c>
      <c r="G97" s="62">
        <v>128753.99</v>
      </c>
      <c r="H97" s="62"/>
      <c r="J97" s="288">
        <v>5800</v>
      </c>
      <c r="K97" s="288">
        <v>8940</v>
      </c>
      <c r="M97" s="288"/>
      <c r="N97" s="288"/>
      <c r="O97" s="62"/>
      <c r="P97" s="62"/>
      <c r="Q97" s="62">
        <v>146556.60999999999</v>
      </c>
      <c r="R97" s="62">
        <v>569833.9</v>
      </c>
      <c r="S97" s="52"/>
      <c r="T97" s="52">
        <v>472129.27</v>
      </c>
      <c r="U97" s="52"/>
      <c r="V97" s="52">
        <v>99.12</v>
      </c>
      <c r="W97" s="52">
        <v>434910</v>
      </c>
      <c r="X97" s="52">
        <v>141441.60000000001</v>
      </c>
      <c r="Y97" s="289">
        <v>522536</v>
      </c>
      <c r="Z97" s="289"/>
      <c r="AA97" s="289"/>
      <c r="AB97" s="289">
        <v>58066.3</v>
      </c>
      <c r="AC97" s="289">
        <v>19764.02</v>
      </c>
      <c r="AD97" s="289"/>
      <c r="AE97" s="289"/>
      <c r="AF97" s="289"/>
      <c r="AG97" s="62"/>
    </row>
    <row r="98" spans="1:33" x14ac:dyDescent="0.2">
      <c r="A98" s="62" t="s">
        <v>2249</v>
      </c>
      <c r="B98" s="287">
        <v>544986.29</v>
      </c>
      <c r="C98" s="287">
        <v>0</v>
      </c>
      <c r="D98" s="287">
        <v>55804.2</v>
      </c>
      <c r="E98" s="287"/>
      <c r="F98" s="62">
        <v>60020.76</v>
      </c>
      <c r="G98" s="62">
        <v>532864.71</v>
      </c>
      <c r="H98" s="62"/>
      <c r="J98" s="288">
        <v>6000</v>
      </c>
      <c r="K98" s="288">
        <v>7026.61</v>
      </c>
      <c r="M98" s="288">
        <v>175.5</v>
      </c>
      <c r="N98" s="288"/>
      <c r="O98" s="62"/>
      <c r="P98" s="62"/>
      <c r="Q98" s="62">
        <v>156740.07999999999</v>
      </c>
      <c r="R98" s="62">
        <v>528870.26</v>
      </c>
      <c r="S98" s="52"/>
      <c r="T98" s="52">
        <v>424515.56</v>
      </c>
      <c r="U98" s="52"/>
      <c r="V98" s="52"/>
      <c r="W98" s="52">
        <v>348270</v>
      </c>
      <c r="X98" s="52">
        <v>21000</v>
      </c>
      <c r="Y98" s="289">
        <v>403805</v>
      </c>
      <c r="Z98" s="289"/>
      <c r="AA98" s="289"/>
      <c r="AB98" s="289">
        <v>85656.58</v>
      </c>
      <c r="AC98" s="289"/>
      <c r="AD98" s="289"/>
      <c r="AE98" s="289"/>
      <c r="AF98" s="289"/>
      <c r="AG98" s="62"/>
    </row>
    <row r="99" spans="1:33" x14ac:dyDescent="0.2">
      <c r="A99" s="62" t="s">
        <v>2250</v>
      </c>
      <c r="B99" s="287">
        <v>558480.87</v>
      </c>
      <c r="C99" s="287">
        <v>20160</v>
      </c>
      <c r="D99" s="287">
        <v>39857.760000000002</v>
      </c>
      <c r="E99" s="287"/>
      <c r="F99" s="62">
        <v>20971.83</v>
      </c>
      <c r="G99" s="62">
        <v>132937.23000000001</v>
      </c>
      <c r="H99" s="62"/>
      <c r="J99" s="288">
        <v>5500</v>
      </c>
      <c r="K99" s="288">
        <v>6000</v>
      </c>
      <c r="M99" s="288"/>
      <c r="N99" s="288"/>
      <c r="O99" s="62"/>
      <c r="P99" s="62">
        <v>-211401.67</v>
      </c>
      <c r="Q99" s="62">
        <v>139858.81</v>
      </c>
      <c r="R99" s="62">
        <v>713142.2</v>
      </c>
      <c r="S99" s="52"/>
      <c r="T99" s="52">
        <v>439405</v>
      </c>
      <c r="U99" s="52"/>
      <c r="V99" s="52">
        <v>105.77</v>
      </c>
      <c r="W99" s="52">
        <v>366786</v>
      </c>
      <c r="X99" s="52">
        <v>138534.39999999999</v>
      </c>
      <c r="Y99" s="289">
        <v>458106</v>
      </c>
      <c r="Z99" s="289"/>
      <c r="AA99" s="289"/>
      <c r="AB99" s="289">
        <v>201376.63</v>
      </c>
      <c r="AC99" s="289">
        <v>16934.189999999999</v>
      </c>
      <c r="AD99" s="289"/>
      <c r="AE99" s="289"/>
      <c r="AF99" s="289">
        <v>4</v>
      </c>
      <c r="AG99" s="62"/>
    </row>
    <row r="100" spans="1:33" x14ac:dyDescent="0.2">
      <c r="A100" s="62" t="s">
        <v>2251</v>
      </c>
      <c r="B100" s="287">
        <v>448567.07</v>
      </c>
      <c r="C100" s="287">
        <v>0</v>
      </c>
      <c r="D100" s="287">
        <v>77458.2</v>
      </c>
      <c r="E100" s="287"/>
      <c r="F100" s="62">
        <v>358715.86</v>
      </c>
      <c r="G100" s="62">
        <v>171699.56</v>
      </c>
      <c r="H100" s="62"/>
      <c r="J100" s="288">
        <v>6000</v>
      </c>
      <c r="K100" s="288">
        <v>-15540</v>
      </c>
      <c r="M100" s="288"/>
      <c r="N100" s="288"/>
      <c r="O100" s="62"/>
      <c r="P100" s="62"/>
      <c r="Q100" s="62">
        <v>114414.85</v>
      </c>
      <c r="R100" s="62">
        <v>673323.61</v>
      </c>
      <c r="S100" s="52"/>
      <c r="T100" s="52">
        <v>481359.16</v>
      </c>
      <c r="U100" s="52"/>
      <c r="V100" s="52"/>
      <c r="W100" s="52">
        <v>363240</v>
      </c>
      <c r="X100" s="52"/>
      <c r="Y100" s="289">
        <v>403460</v>
      </c>
      <c r="Z100" s="289"/>
      <c r="AA100" s="289"/>
      <c r="AB100" s="289">
        <v>53895.24</v>
      </c>
      <c r="AC100" s="289">
        <v>15832.55</v>
      </c>
      <c r="AD100" s="289"/>
      <c r="AE100" s="289"/>
      <c r="AF100" s="289"/>
      <c r="AG100" s="62"/>
    </row>
    <row r="101" spans="1:33" x14ac:dyDescent="0.2">
      <c r="A101" s="62" t="s">
        <v>2252</v>
      </c>
      <c r="B101" s="287">
        <v>471548.64</v>
      </c>
      <c r="C101" s="287">
        <v>0</v>
      </c>
      <c r="D101" s="287">
        <v>342586.05</v>
      </c>
      <c r="E101" s="287"/>
      <c r="F101" s="62">
        <v>-822.58</v>
      </c>
      <c r="G101" s="62">
        <v>307643.2</v>
      </c>
      <c r="H101" s="62"/>
      <c r="J101" s="288">
        <v>5000</v>
      </c>
      <c r="K101" s="288">
        <v>6600</v>
      </c>
      <c r="M101" s="288"/>
      <c r="N101" s="288"/>
      <c r="O101" s="62"/>
      <c r="P101" s="62"/>
      <c r="Q101" s="62">
        <v>62458.68</v>
      </c>
      <c r="R101" s="62">
        <v>1404582.07</v>
      </c>
      <c r="S101" s="52">
        <v>85.66</v>
      </c>
      <c r="T101" s="52">
        <v>342724</v>
      </c>
      <c r="U101" s="52"/>
      <c r="V101" s="52"/>
      <c r="W101" s="52">
        <v>376500</v>
      </c>
      <c r="X101" s="52"/>
      <c r="Y101" s="289">
        <v>400140</v>
      </c>
      <c r="Z101" s="289"/>
      <c r="AA101" s="289"/>
      <c r="AB101" s="289">
        <v>306756.51</v>
      </c>
      <c r="AC101" s="289">
        <v>15938.11</v>
      </c>
      <c r="AD101" s="289"/>
      <c r="AE101" s="289"/>
      <c r="AF101" s="289"/>
      <c r="AG101" s="62"/>
    </row>
    <row r="102" spans="1:33" ht="16.5" customHeight="1" x14ac:dyDescent="0.2">
      <c r="A102" s="62" t="s">
        <v>2253</v>
      </c>
      <c r="B102" s="287">
        <v>519595.54</v>
      </c>
      <c r="C102" s="287">
        <v>0</v>
      </c>
      <c r="D102" s="287">
        <v>38957.870000000003</v>
      </c>
      <c r="E102" s="287"/>
      <c r="F102" s="62">
        <v>301732.53000000003</v>
      </c>
      <c r="G102" s="62">
        <v>153469.12</v>
      </c>
      <c r="H102" s="62"/>
      <c r="K102" s="288">
        <v>4130</v>
      </c>
      <c r="M102" s="288"/>
      <c r="N102" s="288"/>
      <c r="O102" s="62"/>
      <c r="P102" s="62">
        <v>-368974.66</v>
      </c>
      <c r="Q102" s="62">
        <v>340763.57</v>
      </c>
      <c r="R102" s="62">
        <v>819557.49</v>
      </c>
      <c r="S102" s="52"/>
      <c r="T102" s="52">
        <v>399065</v>
      </c>
      <c r="U102" s="52"/>
      <c r="V102" s="52"/>
      <c r="W102" s="52">
        <v>416700</v>
      </c>
      <c r="X102" s="52"/>
      <c r="Y102" s="289">
        <v>470190</v>
      </c>
      <c r="Z102" s="289"/>
      <c r="AA102" s="289"/>
      <c r="AB102" s="289">
        <v>91178.01</v>
      </c>
      <c r="AC102" s="289">
        <v>19272.330000000002</v>
      </c>
      <c r="AD102" s="289"/>
      <c r="AE102" s="289"/>
      <c r="AF102" s="289"/>
      <c r="AG102" s="62"/>
    </row>
    <row r="103" spans="1:33" x14ac:dyDescent="0.2">
      <c r="A103" s="62" t="s">
        <v>2256</v>
      </c>
      <c r="B103" s="287">
        <v>634393.94999999995</v>
      </c>
      <c r="C103" s="287">
        <v>30000</v>
      </c>
      <c r="D103" s="287">
        <v>106139.68</v>
      </c>
      <c r="E103" s="287"/>
      <c r="F103" s="62">
        <v>71959.13</v>
      </c>
      <c r="G103" s="62">
        <v>-114060.59</v>
      </c>
      <c r="H103" s="62"/>
      <c r="J103" s="288">
        <v>5700</v>
      </c>
      <c r="K103" s="288">
        <v>15730</v>
      </c>
      <c r="M103" s="288"/>
      <c r="N103" s="288"/>
      <c r="O103" s="62"/>
      <c r="P103" s="62"/>
      <c r="Q103" s="62">
        <v>190727.47</v>
      </c>
      <c r="R103" s="62">
        <v>474645.55</v>
      </c>
      <c r="S103" s="52"/>
      <c r="T103" s="52">
        <v>404104.76</v>
      </c>
      <c r="U103" s="52"/>
      <c r="V103" s="52">
        <v>123.75</v>
      </c>
      <c r="W103" s="52">
        <v>432852</v>
      </c>
      <c r="X103" s="52"/>
      <c r="Y103" s="289">
        <v>458487</v>
      </c>
      <c r="Z103" s="289"/>
      <c r="AA103" s="289"/>
      <c r="AB103" s="289">
        <v>71120.490000000005</v>
      </c>
      <c r="AC103" s="289">
        <v>44710.04</v>
      </c>
      <c r="AD103" s="289"/>
      <c r="AE103" s="289"/>
      <c r="AF103" s="289"/>
      <c r="AG103" s="62"/>
    </row>
    <row r="104" spans="1:33" x14ac:dyDescent="0.2">
      <c r="A104" s="62" t="s">
        <v>2257</v>
      </c>
      <c r="B104" s="287">
        <v>631340.39</v>
      </c>
      <c r="C104" s="287">
        <v>15000</v>
      </c>
      <c r="D104" s="287">
        <v>59719.18</v>
      </c>
      <c r="E104" s="287"/>
      <c r="F104" s="62">
        <v>169437.97</v>
      </c>
      <c r="G104" s="62">
        <v>180078.32</v>
      </c>
      <c r="H104" s="62"/>
      <c r="J104" s="288">
        <v>5000</v>
      </c>
      <c r="K104" s="288">
        <v>3540</v>
      </c>
      <c r="M104" s="288"/>
      <c r="N104" s="288"/>
      <c r="O104" s="62"/>
      <c r="P104" s="62"/>
      <c r="Q104" s="62">
        <v>214901.95</v>
      </c>
      <c r="R104" s="62">
        <v>1172968.6100000001</v>
      </c>
      <c r="S104" s="52"/>
      <c r="T104" s="52">
        <v>430700.3</v>
      </c>
      <c r="U104" s="52"/>
      <c r="V104" s="52"/>
      <c r="W104" s="52">
        <v>395790</v>
      </c>
      <c r="X104" s="52">
        <v>138534.39999999999</v>
      </c>
      <c r="Y104" s="289">
        <v>485748</v>
      </c>
      <c r="Z104" s="289"/>
      <c r="AA104" s="289"/>
      <c r="AB104" s="289">
        <v>80348</v>
      </c>
      <c r="AC104" s="289">
        <v>62386.68</v>
      </c>
      <c r="AD104" s="289"/>
      <c r="AE104" s="289"/>
      <c r="AF104" s="289"/>
      <c r="AG104" s="62"/>
    </row>
    <row r="105" spans="1:33" x14ac:dyDescent="0.2">
      <c r="A105" s="62" t="s">
        <v>2305</v>
      </c>
      <c r="B105" s="287">
        <v>836050.63</v>
      </c>
      <c r="C105" s="287">
        <v>0</v>
      </c>
      <c r="D105" s="287">
        <v>650.08000000000004</v>
      </c>
      <c r="E105" s="287"/>
      <c r="F105" s="62">
        <v>358855.87</v>
      </c>
      <c r="G105" s="62">
        <v>39650.339999999997</v>
      </c>
      <c r="H105" s="62"/>
      <c r="J105" s="288">
        <v>6000</v>
      </c>
      <c r="K105" s="288">
        <v>4500</v>
      </c>
      <c r="M105" s="288"/>
      <c r="N105" s="288"/>
      <c r="O105" s="62"/>
      <c r="P105" s="62"/>
      <c r="Q105" s="62">
        <v>273340</v>
      </c>
      <c r="R105" s="62">
        <v>764463.81</v>
      </c>
      <c r="S105" s="52"/>
      <c r="T105" s="52">
        <v>345285</v>
      </c>
      <c r="U105" s="52"/>
      <c r="V105" s="52">
        <v>85.69</v>
      </c>
      <c r="W105" s="52">
        <v>373300</v>
      </c>
      <c r="X105" s="52">
        <v>219809.6</v>
      </c>
      <c r="Y105" s="289">
        <v>446185</v>
      </c>
      <c r="Z105" s="289"/>
      <c r="AA105" s="289"/>
      <c r="AB105" s="289">
        <v>79903.38</v>
      </c>
      <c r="AC105" s="289">
        <v>57831.69</v>
      </c>
      <c r="AD105" s="289"/>
      <c r="AE105" s="289"/>
      <c r="AF105" s="289"/>
      <c r="AG105" s="62"/>
    </row>
    <row r="106" spans="1:33" x14ac:dyDescent="0.2">
      <c r="A106" s="62" t="s">
        <v>2306</v>
      </c>
      <c r="B106" s="287">
        <v>435508.17</v>
      </c>
      <c r="C106" s="287">
        <v>0</v>
      </c>
      <c r="D106" s="287">
        <v>113706.29</v>
      </c>
      <c r="E106" s="287"/>
      <c r="F106" s="62">
        <v>1089457.6000000001</v>
      </c>
      <c r="G106" s="62">
        <v>126655.35</v>
      </c>
      <c r="H106" s="62"/>
      <c r="J106" s="288">
        <v>12000</v>
      </c>
      <c r="K106" s="288">
        <v>8100</v>
      </c>
      <c r="M106" s="288"/>
      <c r="N106" s="288"/>
      <c r="O106" s="62"/>
      <c r="P106" s="62"/>
      <c r="Q106" s="62">
        <v>83823.86</v>
      </c>
      <c r="R106" s="62">
        <v>1440238.21</v>
      </c>
      <c r="S106" s="52"/>
      <c r="T106" s="52">
        <v>453438.93</v>
      </c>
      <c r="U106" s="52"/>
      <c r="V106" s="52"/>
      <c r="W106" s="52">
        <v>378058</v>
      </c>
      <c r="X106" s="52"/>
      <c r="Y106" s="289">
        <v>430048</v>
      </c>
      <c r="Z106" s="289"/>
      <c r="AA106" s="289"/>
      <c r="AB106" s="289">
        <v>82081.61</v>
      </c>
      <c r="AC106" s="289">
        <v>112604.41</v>
      </c>
      <c r="AD106" s="289"/>
      <c r="AE106" s="289"/>
      <c r="AF106" s="289"/>
      <c r="AG106" s="62"/>
    </row>
    <row r="107" spans="1:33" x14ac:dyDescent="0.2">
      <c r="A107" s="62" t="s">
        <v>2311</v>
      </c>
      <c r="B107" s="287">
        <v>1181510.7</v>
      </c>
      <c r="C107" s="287">
        <v>0</v>
      </c>
      <c r="D107" s="287">
        <v>32924.03</v>
      </c>
      <c r="E107" s="287"/>
      <c r="F107" s="62">
        <v>2293006.86</v>
      </c>
      <c r="G107" s="62">
        <v>105740.23</v>
      </c>
      <c r="H107" s="62"/>
      <c r="J107" s="288">
        <v>5500</v>
      </c>
      <c r="K107" s="288">
        <v>8595</v>
      </c>
      <c r="M107" s="288"/>
      <c r="N107" s="288"/>
      <c r="O107" s="62"/>
      <c r="P107" s="62"/>
      <c r="Q107" s="62">
        <v>195426.31</v>
      </c>
      <c r="R107" s="62">
        <v>2616413.23</v>
      </c>
      <c r="S107" s="52"/>
      <c r="T107" s="52">
        <v>421252.11</v>
      </c>
      <c r="U107" s="52"/>
      <c r="V107" s="52">
        <v>98.65</v>
      </c>
      <c r="W107" s="52">
        <v>263760</v>
      </c>
      <c r="X107" s="52">
        <v>388427.2</v>
      </c>
      <c r="Y107" s="289">
        <v>385430</v>
      </c>
      <c r="Z107" s="289"/>
      <c r="AA107" s="289"/>
      <c r="AB107" s="289">
        <v>151770.37</v>
      </c>
      <c r="AC107" s="289"/>
      <c r="AD107" s="289"/>
      <c r="AE107" s="289"/>
      <c r="AF107" s="289"/>
      <c r="AG107" s="62"/>
    </row>
    <row r="108" spans="1:33" x14ac:dyDescent="0.2">
      <c r="A108" s="62" t="s">
        <v>2259</v>
      </c>
      <c r="B108" s="287">
        <v>428127.78</v>
      </c>
      <c r="C108" s="287">
        <v>0</v>
      </c>
      <c r="D108" s="287">
        <v>35408.36</v>
      </c>
      <c r="E108" s="287"/>
      <c r="F108" s="62">
        <v>103956.89</v>
      </c>
      <c r="G108" s="62">
        <v>72750.73</v>
      </c>
      <c r="H108" s="62"/>
      <c r="K108" s="288">
        <v>19100</v>
      </c>
      <c r="M108" s="288"/>
      <c r="N108" s="288"/>
      <c r="O108" s="62"/>
      <c r="P108" s="62"/>
      <c r="Q108" s="62"/>
      <c r="R108" s="62">
        <v>2310952.34</v>
      </c>
      <c r="S108" s="52"/>
      <c r="T108" s="52">
        <v>268583.28000000003</v>
      </c>
      <c r="U108" s="52"/>
      <c r="V108" s="52"/>
      <c r="W108" s="52">
        <v>294750</v>
      </c>
      <c r="X108" s="52">
        <v>220160.62</v>
      </c>
      <c r="Y108" s="289">
        <v>378600</v>
      </c>
      <c r="Z108" s="289"/>
      <c r="AA108" s="289">
        <v>2256</v>
      </c>
      <c r="AB108" s="289">
        <v>164735.72</v>
      </c>
      <c r="AC108" s="289">
        <v>26091.16</v>
      </c>
      <c r="AD108" s="289"/>
      <c r="AE108" s="289"/>
      <c r="AF108" s="289"/>
      <c r="AG108" s="62"/>
    </row>
    <row r="109" spans="1:33" x14ac:dyDescent="0.2">
      <c r="A109" s="62" t="s">
        <v>2260</v>
      </c>
      <c r="B109" s="287">
        <v>686171.47</v>
      </c>
      <c r="C109" s="287">
        <v>0</v>
      </c>
      <c r="D109" s="287">
        <v>26878.720000000001</v>
      </c>
      <c r="E109" s="287"/>
      <c r="F109" s="62">
        <v>1509483.16</v>
      </c>
      <c r="G109" s="62">
        <v>98240.24</v>
      </c>
      <c r="H109" s="62"/>
      <c r="K109" s="288">
        <v>24200</v>
      </c>
      <c r="M109" s="288"/>
      <c r="N109" s="288"/>
      <c r="O109" s="62"/>
      <c r="P109" s="62"/>
      <c r="Q109" s="62"/>
      <c r="R109" s="62">
        <v>1228203.58</v>
      </c>
      <c r="S109" s="52"/>
      <c r="T109" s="52">
        <v>305280.52</v>
      </c>
      <c r="U109" s="52"/>
      <c r="V109" s="52"/>
      <c r="W109" s="52">
        <v>251460</v>
      </c>
      <c r="X109" s="52">
        <v>158208.04999999999</v>
      </c>
      <c r="Y109" s="289">
        <v>333630</v>
      </c>
      <c r="Z109" s="289"/>
      <c r="AA109" s="289"/>
      <c r="AB109" s="289">
        <v>218283.93</v>
      </c>
      <c r="AC109" s="289">
        <v>36963.9</v>
      </c>
      <c r="AD109" s="289"/>
      <c r="AE109" s="289"/>
      <c r="AF109" s="289"/>
      <c r="AG109" s="62"/>
    </row>
    <row r="110" spans="1:33" x14ac:dyDescent="0.2">
      <c r="A110" s="62" t="s">
        <v>2261</v>
      </c>
      <c r="B110" s="287">
        <v>377092.41</v>
      </c>
      <c r="C110" s="287">
        <v>886.77</v>
      </c>
      <c r="D110" s="287">
        <v>45593.8</v>
      </c>
      <c r="E110" s="287"/>
      <c r="F110" s="62">
        <v>1469360.66</v>
      </c>
      <c r="G110" s="62">
        <v>62540.37</v>
      </c>
      <c r="H110" s="62"/>
      <c r="K110" s="288">
        <v>24100</v>
      </c>
      <c r="M110" s="288"/>
      <c r="N110" s="288"/>
      <c r="O110" s="62"/>
      <c r="P110" s="62"/>
      <c r="Q110" s="62"/>
      <c r="R110" s="62">
        <v>1322855.6000000001</v>
      </c>
      <c r="S110" s="52"/>
      <c r="T110" s="52">
        <v>295993.53000000003</v>
      </c>
      <c r="U110" s="52"/>
      <c r="V110" s="52"/>
      <c r="W110" s="52">
        <v>337060</v>
      </c>
      <c r="X110" s="52">
        <v>197301.64</v>
      </c>
      <c r="Y110" s="289">
        <v>426230</v>
      </c>
      <c r="Z110" s="289"/>
      <c r="AA110" s="289"/>
      <c r="AB110" s="289">
        <v>224648.67</v>
      </c>
      <c r="AC110" s="289">
        <v>33709.33</v>
      </c>
      <c r="AD110" s="289"/>
      <c r="AE110" s="289"/>
      <c r="AF110" s="289"/>
      <c r="AG110" s="62"/>
    </row>
    <row r="111" spans="1:33" x14ac:dyDescent="0.2">
      <c r="A111" s="62" t="s">
        <v>2262</v>
      </c>
      <c r="B111" s="287">
        <v>451704.57</v>
      </c>
      <c r="C111" s="287">
        <v>17172.57</v>
      </c>
      <c r="D111" s="287">
        <v>146581.62</v>
      </c>
      <c r="E111" s="287"/>
      <c r="F111" s="62">
        <v>1365674.65</v>
      </c>
      <c r="G111" s="62">
        <v>310672</v>
      </c>
      <c r="H111" s="62"/>
      <c r="K111" s="288">
        <v>22441.38</v>
      </c>
      <c r="M111" s="288"/>
      <c r="N111" s="288"/>
      <c r="O111" s="62"/>
      <c r="P111" s="62"/>
      <c r="Q111" s="62"/>
      <c r="R111" s="62">
        <v>2235714.37</v>
      </c>
      <c r="S111" s="52"/>
      <c r="T111" s="52">
        <v>592402.49</v>
      </c>
      <c r="U111" s="52"/>
      <c r="V111" s="52">
        <v>2.11</v>
      </c>
      <c r="W111" s="52">
        <v>312583.2</v>
      </c>
      <c r="X111" s="52">
        <v>34800</v>
      </c>
      <c r="Y111" s="289">
        <v>359603.20000000001</v>
      </c>
      <c r="Z111" s="289"/>
      <c r="AA111" s="289"/>
      <c r="AB111" s="289">
        <v>144181.47</v>
      </c>
      <c r="AC111" s="289">
        <v>94004.1</v>
      </c>
      <c r="AD111" s="289"/>
      <c r="AE111" s="289"/>
      <c r="AF111" s="289"/>
      <c r="AG111" s="62"/>
    </row>
    <row r="112" spans="1:33" x14ac:dyDescent="0.2">
      <c r="A112" s="62" t="s">
        <v>2263</v>
      </c>
      <c r="B112" s="287">
        <v>302887.59999999998</v>
      </c>
      <c r="C112" s="287">
        <v>0</v>
      </c>
      <c r="D112" s="287">
        <v>94522.97</v>
      </c>
      <c r="E112" s="287"/>
      <c r="F112" s="62">
        <v>305298.84999999998</v>
      </c>
      <c r="G112" s="62">
        <v>178269.36</v>
      </c>
      <c r="H112" s="62"/>
      <c r="K112" s="288">
        <v>20925</v>
      </c>
      <c r="M112" s="288"/>
      <c r="N112" s="288"/>
      <c r="O112" s="62"/>
      <c r="P112" s="62"/>
      <c r="Q112" s="62"/>
      <c r="R112" s="62">
        <v>1762414.5</v>
      </c>
      <c r="S112" s="52"/>
      <c r="T112" s="52">
        <v>394089.42</v>
      </c>
      <c r="U112" s="52"/>
      <c r="V112" s="52"/>
      <c r="W112" s="52">
        <v>237621</v>
      </c>
      <c r="X112" s="52">
        <v>32400</v>
      </c>
      <c r="Y112" s="289">
        <v>330471</v>
      </c>
      <c r="Z112" s="289"/>
      <c r="AA112" s="289"/>
      <c r="AB112" s="289">
        <v>152152.16</v>
      </c>
      <c r="AC112" s="289">
        <v>43101.79</v>
      </c>
      <c r="AD112" s="289"/>
      <c r="AE112" s="289"/>
      <c r="AF112" s="289"/>
      <c r="AG112" s="62"/>
    </row>
    <row r="113" spans="1:33" x14ac:dyDescent="0.2">
      <c r="A113" s="62" t="s">
        <v>2264</v>
      </c>
      <c r="B113" s="287">
        <v>321961.69</v>
      </c>
      <c r="C113" s="287">
        <v>3330.5</v>
      </c>
      <c r="D113" s="287">
        <v>9090.02</v>
      </c>
      <c r="E113" s="287"/>
      <c r="F113" s="62">
        <v>2189300.15</v>
      </c>
      <c r="G113" s="62">
        <v>195781.89</v>
      </c>
      <c r="H113" s="62">
        <v>1</v>
      </c>
      <c r="K113" s="288">
        <v>14200</v>
      </c>
      <c r="M113" s="288">
        <v>1293.47</v>
      </c>
      <c r="N113" s="288"/>
      <c r="O113" s="62"/>
      <c r="P113" s="62"/>
      <c r="Q113" s="62">
        <v>-22988.42</v>
      </c>
      <c r="R113" s="62">
        <v>513834.47</v>
      </c>
      <c r="S113" s="52"/>
      <c r="T113" s="52">
        <v>224073.85</v>
      </c>
      <c r="U113" s="52"/>
      <c r="V113" s="52"/>
      <c r="W113" s="52">
        <v>221280</v>
      </c>
      <c r="X113" s="52">
        <v>55132.22</v>
      </c>
      <c r="Y113" s="289">
        <v>287100</v>
      </c>
      <c r="Z113" s="289"/>
      <c r="AA113" s="289"/>
      <c r="AB113" s="289">
        <v>74678.320000000007</v>
      </c>
      <c r="AC113" s="289">
        <v>44578.43</v>
      </c>
      <c r="AD113" s="289"/>
      <c r="AE113" s="289"/>
      <c r="AF113" s="289"/>
      <c r="AG113" s="62"/>
    </row>
    <row r="114" spans="1:33" x14ac:dyDescent="0.2">
      <c r="A114" s="62" t="s">
        <v>2265</v>
      </c>
      <c r="B114" s="287">
        <v>256529.31</v>
      </c>
      <c r="C114" s="287">
        <v>9391.3700000000008</v>
      </c>
      <c r="D114" s="287">
        <v>72622.02</v>
      </c>
      <c r="E114" s="287"/>
      <c r="F114" s="62">
        <v>811429.96</v>
      </c>
      <c r="G114" s="62">
        <v>160388.64000000001</v>
      </c>
      <c r="H114" s="62"/>
      <c r="K114" s="288">
        <v>22250</v>
      </c>
      <c r="M114" s="288"/>
      <c r="N114" s="288"/>
      <c r="O114" s="62"/>
      <c r="P114" s="62"/>
      <c r="Q114" s="62"/>
      <c r="R114" s="62">
        <v>3774792.24</v>
      </c>
      <c r="S114" s="52"/>
      <c r="T114" s="52">
        <v>321244.36</v>
      </c>
      <c r="U114" s="52"/>
      <c r="V114" s="52"/>
      <c r="W114" s="52">
        <v>244311</v>
      </c>
      <c r="X114" s="52">
        <v>162568.26999999999</v>
      </c>
      <c r="Y114" s="289">
        <v>336771</v>
      </c>
      <c r="Z114" s="289"/>
      <c r="AA114" s="289">
        <v>3542</v>
      </c>
      <c r="AB114" s="289">
        <v>224855.79</v>
      </c>
      <c r="AC114" s="289">
        <v>52031.57</v>
      </c>
      <c r="AD114" s="289"/>
      <c r="AE114" s="289"/>
      <c r="AF114" s="289"/>
      <c r="AG114" s="62"/>
    </row>
    <row r="115" spans="1:33" x14ac:dyDescent="0.2">
      <c r="A115" s="62" t="s">
        <v>2266</v>
      </c>
      <c r="B115" s="287">
        <v>446690.23</v>
      </c>
      <c r="C115" s="287">
        <v>0</v>
      </c>
      <c r="D115" s="287">
        <v>90648.7</v>
      </c>
      <c r="E115" s="287"/>
      <c r="F115" s="62">
        <v>414896.75</v>
      </c>
      <c r="G115" s="62">
        <v>418976.87</v>
      </c>
      <c r="H115" s="62"/>
      <c r="K115" s="288">
        <v>23575</v>
      </c>
      <c r="M115" s="288"/>
      <c r="N115" s="288"/>
      <c r="O115" s="62"/>
      <c r="P115" s="62"/>
      <c r="Q115" s="62">
        <v>6900</v>
      </c>
      <c r="R115" s="62">
        <v>1908283.93</v>
      </c>
      <c r="S115" s="52"/>
      <c r="T115" s="52">
        <v>436369.82</v>
      </c>
      <c r="U115" s="52"/>
      <c r="V115" s="52"/>
      <c r="W115" s="52">
        <v>243015.9</v>
      </c>
      <c r="X115" s="52">
        <v>26100</v>
      </c>
      <c r="Y115" s="289">
        <v>321015.90000000002</v>
      </c>
      <c r="Z115" s="289"/>
      <c r="AA115" s="289"/>
      <c r="AB115" s="289">
        <v>105795.25</v>
      </c>
      <c r="AC115" s="289">
        <v>59458.7</v>
      </c>
      <c r="AD115" s="289"/>
      <c r="AE115" s="289"/>
      <c r="AF115" s="289"/>
      <c r="AG115" s="62"/>
    </row>
    <row r="116" spans="1:33" x14ac:dyDescent="0.2">
      <c r="A116" s="62" t="s">
        <v>2267</v>
      </c>
      <c r="B116" s="287">
        <v>358279.93</v>
      </c>
      <c r="C116" s="287">
        <v>5438.23</v>
      </c>
      <c r="D116" s="287">
        <v>70530.03</v>
      </c>
      <c r="E116" s="287"/>
      <c r="F116" s="62">
        <v>1147338.3600000001</v>
      </c>
      <c r="G116" s="62">
        <v>305382.64</v>
      </c>
      <c r="H116" s="62"/>
      <c r="K116" s="288">
        <v>18371.16</v>
      </c>
      <c r="M116" s="288"/>
      <c r="N116" s="288"/>
      <c r="O116" s="62"/>
      <c r="P116" s="62"/>
      <c r="Q116" s="62"/>
      <c r="R116" s="62">
        <v>1980426.11</v>
      </c>
      <c r="S116" s="52"/>
      <c r="T116" s="52">
        <v>338784.08</v>
      </c>
      <c r="U116" s="52"/>
      <c r="V116" s="52"/>
      <c r="W116" s="52">
        <v>206875.5</v>
      </c>
      <c r="X116" s="52">
        <v>22250</v>
      </c>
      <c r="Y116" s="289">
        <v>251215.5</v>
      </c>
      <c r="Z116" s="289"/>
      <c r="AA116" s="289"/>
      <c r="AB116" s="289">
        <v>130060.26</v>
      </c>
      <c r="AC116" s="289">
        <v>50650.9</v>
      </c>
      <c r="AD116" s="289"/>
      <c r="AE116" s="289"/>
      <c r="AF116" s="289"/>
      <c r="AG116" s="62"/>
    </row>
    <row r="117" spans="1:33" x14ac:dyDescent="0.2">
      <c r="A117" s="62" t="s">
        <v>2268</v>
      </c>
      <c r="B117" s="287">
        <v>292540.51</v>
      </c>
      <c r="C117" s="287">
        <v>8808.07</v>
      </c>
      <c r="D117" s="287">
        <v>11919.54</v>
      </c>
      <c r="E117" s="287"/>
      <c r="F117" s="62">
        <v>279333.71999999997</v>
      </c>
      <c r="G117" s="62">
        <v>322355.7</v>
      </c>
      <c r="H117" s="62"/>
      <c r="K117" s="288">
        <v>23050</v>
      </c>
      <c r="M117" s="288"/>
      <c r="N117" s="288"/>
      <c r="O117" s="62"/>
      <c r="P117" s="62"/>
      <c r="Q117" s="62"/>
      <c r="R117" s="62">
        <v>2133398.12</v>
      </c>
      <c r="S117" s="52"/>
      <c r="T117" s="52">
        <v>380832.73</v>
      </c>
      <c r="U117" s="52"/>
      <c r="V117" s="52"/>
      <c r="W117" s="52">
        <v>484175.4</v>
      </c>
      <c r="X117" s="52">
        <v>15100</v>
      </c>
      <c r="Y117" s="289">
        <v>557475.4</v>
      </c>
      <c r="Z117" s="289"/>
      <c r="AA117" s="289"/>
      <c r="AB117" s="289">
        <v>147910.44</v>
      </c>
      <c r="AC117" s="289">
        <v>41404.19</v>
      </c>
      <c r="AD117" s="289"/>
      <c r="AE117" s="289"/>
      <c r="AF117" s="289"/>
      <c r="AG117" s="62"/>
    </row>
    <row r="118" spans="1:33" x14ac:dyDescent="0.2">
      <c r="A118" s="62" t="s">
        <v>2269</v>
      </c>
      <c r="B118" s="287">
        <v>312390.51</v>
      </c>
      <c r="C118" s="287">
        <v>0</v>
      </c>
      <c r="D118" s="287">
        <v>65405.32</v>
      </c>
      <c r="E118" s="287"/>
      <c r="F118" s="62">
        <v>5</v>
      </c>
      <c r="G118" s="62">
        <v>109773.92</v>
      </c>
      <c r="H118" s="62"/>
      <c r="K118" s="288">
        <v>24729.94</v>
      </c>
      <c r="M118" s="288"/>
      <c r="N118" s="288"/>
      <c r="O118" s="62"/>
      <c r="P118" s="62"/>
      <c r="Q118" s="62"/>
      <c r="R118" s="62">
        <v>1945240.49</v>
      </c>
      <c r="S118" s="52"/>
      <c r="T118" s="52">
        <v>256836.1</v>
      </c>
      <c r="U118" s="52"/>
      <c r="V118" s="52"/>
      <c r="W118" s="52">
        <v>229053.2</v>
      </c>
      <c r="X118" s="52">
        <v>88834.91</v>
      </c>
      <c r="Y118" s="289">
        <v>313653.2</v>
      </c>
      <c r="Z118" s="289"/>
      <c r="AA118" s="289"/>
      <c r="AB118" s="289">
        <v>117724.61</v>
      </c>
      <c r="AC118" s="289">
        <v>9768.5</v>
      </c>
      <c r="AD118" s="289"/>
      <c r="AE118" s="289"/>
      <c r="AF118" s="289"/>
      <c r="AG118" s="62"/>
    </row>
    <row r="119" spans="1:33" x14ac:dyDescent="0.2">
      <c r="A119" s="62" t="s">
        <v>2270</v>
      </c>
      <c r="B119" s="287">
        <v>191710.56</v>
      </c>
      <c r="C119" s="287">
        <v>0</v>
      </c>
      <c r="D119" s="287">
        <v>6650.74</v>
      </c>
      <c r="E119" s="287"/>
      <c r="F119" s="62">
        <v>471360.73</v>
      </c>
      <c r="G119" s="62">
        <v>181479.77</v>
      </c>
      <c r="H119" s="62"/>
      <c r="K119" s="288">
        <v>21225</v>
      </c>
      <c r="M119" s="288"/>
      <c r="N119" s="288"/>
      <c r="O119" s="62"/>
      <c r="P119" s="62"/>
      <c r="Q119" s="62"/>
      <c r="R119" s="62">
        <v>2404357.2799999998</v>
      </c>
      <c r="S119" s="52"/>
      <c r="T119" s="52">
        <v>323993.34999999998</v>
      </c>
      <c r="U119" s="52">
        <v>0</v>
      </c>
      <c r="V119" s="52"/>
      <c r="W119" s="52">
        <v>290760</v>
      </c>
      <c r="X119" s="52">
        <v>67300</v>
      </c>
      <c r="Y119" s="289">
        <v>408320</v>
      </c>
      <c r="Z119" s="289"/>
      <c r="AA119" s="289"/>
      <c r="AB119" s="289">
        <v>150216.49</v>
      </c>
      <c r="AC119" s="289">
        <v>39167.919999999998</v>
      </c>
      <c r="AD119" s="289"/>
      <c r="AE119" s="289"/>
      <c r="AF119" s="289"/>
      <c r="AG119" s="62"/>
    </row>
    <row r="120" spans="1:33" x14ac:dyDescent="0.2">
      <c r="A120" s="62" t="s">
        <v>2271</v>
      </c>
      <c r="B120" s="287">
        <v>377505.81</v>
      </c>
      <c r="C120" s="287">
        <v>0</v>
      </c>
      <c r="D120" s="287">
        <v>45912.87</v>
      </c>
      <c r="E120" s="287"/>
      <c r="F120" s="62">
        <v>92546.03</v>
      </c>
      <c r="G120" s="62">
        <v>144372.51</v>
      </c>
      <c r="H120" s="62"/>
      <c r="M120" s="288"/>
      <c r="N120" s="288"/>
      <c r="O120" s="62"/>
      <c r="P120" s="62"/>
      <c r="Q120" s="62"/>
      <c r="R120" s="62">
        <v>3154007.83</v>
      </c>
      <c r="S120" s="52"/>
      <c r="T120" s="52">
        <v>401641.72</v>
      </c>
      <c r="U120" s="52"/>
      <c r="V120" s="52"/>
      <c r="W120" s="52">
        <v>301680</v>
      </c>
      <c r="X120" s="52">
        <v>26200</v>
      </c>
      <c r="Y120" s="289">
        <v>378700</v>
      </c>
      <c r="Z120" s="289"/>
      <c r="AA120" s="289"/>
      <c r="AB120" s="289">
        <v>139976.04999999999</v>
      </c>
      <c r="AC120" s="289">
        <v>32054.68</v>
      </c>
      <c r="AD120" s="289"/>
      <c r="AE120" s="289"/>
      <c r="AF120" s="289"/>
      <c r="AG120" s="62"/>
    </row>
    <row r="121" spans="1:33" x14ac:dyDescent="0.2">
      <c r="A121" s="62" t="s">
        <v>2272</v>
      </c>
      <c r="B121" s="287">
        <v>370858.15</v>
      </c>
      <c r="C121" s="287">
        <v>0</v>
      </c>
      <c r="D121" s="287">
        <v>70509.179999999993</v>
      </c>
      <c r="E121" s="287"/>
      <c r="F121" s="62">
        <v>806688.7</v>
      </c>
      <c r="G121" s="62">
        <v>275942.8</v>
      </c>
      <c r="H121" s="62"/>
      <c r="K121" s="288">
        <v>13725</v>
      </c>
      <c r="L121" s="288">
        <v>82750</v>
      </c>
      <c r="M121" s="288"/>
      <c r="N121" s="288"/>
      <c r="O121" s="62"/>
      <c r="P121" s="62"/>
      <c r="Q121" s="62"/>
      <c r="R121" s="62">
        <v>2272032.2400000002</v>
      </c>
      <c r="S121" s="52"/>
      <c r="T121" s="52">
        <v>398451.94</v>
      </c>
      <c r="U121" s="52"/>
      <c r="V121" s="52"/>
      <c r="W121" s="52">
        <v>255985.2</v>
      </c>
      <c r="X121" s="52">
        <v>21600</v>
      </c>
      <c r="Y121" s="289">
        <v>299335.2</v>
      </c>
      <c r="Z121" s="289"/>
      <c r="AA121" s="289"/>
      <c r="AB121" s="289">
        <v>154367.12</v>
      </c>
      <c r="AC121" s="289">
        <v>45314.36</v>
      </c>
      <c r="AD121" s="289"/>
      <c r="AE121" s="289"/>
      <c r="AF121" s="289"/>
      <c r="AG121" s="62"/>
    </row>
    <row r="122" spans="1:33" x14ac:dyDescent="0.2">
      <c r="A122" s="62" t="s">
        <v>2273</v>
      </c>
      <c r="B122" s="287">
        <v>292804.59000000003</v>
      </c>
      <c r="C122" s="287">
        <v>0</v>
      </c>
      <c r="D122" s="287">
        <v>259488.06</v>
      </c>
      <c r="E122" s="287"/>
      <c r="F122" s="62">
        <v>384147.13</v>
      </c>
      <c r="G122" s="62">
        <v>94534.54</v>
      </c>
      <c r="H122" s="62"/>
      <c r="K122" s="288">
        <v>15716.86</v>
      </c>
      <c r="M122" s="288"/>
      <c r="N122" s="288"/>
      <c r="O122" s="62"/>
      <c r="P122" s="62"/>
      <c r="Q122" s="62"/>
      <c r="R122" s="62">
        <v>1679735.01</v>
      </c>
      <c r="S122" s="52"/>
      <c r="T122" s="52">
        <v>297706.19</v>
      </c>
      <c r="U122" s="52"/>
      <c r="V122" s="52"/>
      <c r="W122" s="52">
        <v>131580</v>
      </c>
      <c r="X122" s="52"/>
      <c r="Y122" s="289">
        <v>181378</v>
      </c>
      <c r="Z122" s="289"/>
      <c r="AA122" s="289"/>
      <c r="AB122" s="289">
        <v>129581.66</v>
      </c>
      <c r="AC122" s="289">
        <v>32360.36</v>
      </c>
      <c r="AD122" s="289"/>
      <c r="AE122" s="289"/>
      <c r="AF122" s="289"/>
      <c r="AG122" s="62"/>
    </row>
    <row r="123" spans="1:33" x14ac:dyDescent="0.2">
      <c r="A123" s="62" t="s">
        <v>2274</v>
      </c>
      <c r="B123" s="287">
        <v>362165.87</v>
      </c>
      <c r="C123" s="287">
        <v>0</v>
      </c>
      <c r="D123" s="287">
        <v>31588.35</v>
      </c>
      <c r="E123" s="287"/>
      <c r="F123" s="62">
        <v>111362.08</v>
      </c>
      <c r="G123" s="62">
        <v>138732.26999999999</v>
      </c>
      <c r="H123" s="62"/>
      <c r="K123" s="288">
        <v>20900</v>
      </c>
      <c r="M123" s="288"/>
      <c r="N123" s="288"/>
      <c r="O123" s="62"/>
      <c r="P123" s="62"/>
      <c r="Q123" s="62"/>
      <c r="R123" s="62">
        <v>1611506.92</v>
      </c>
      <c r="S123" s="52"/>
      <c r="T123" s="52">
        <v>244641.54</v>
      </c>
      <c r="U123" s="52"/>
      <c r="V123" s="52"/>
      <c r="W123" s="52">
        <v>293640</v>
      </c>
      <c r="X123" s="52">
        <v>76291.87</v>
      </c>
      <c r="Y123" s="289">
        <v>343710</v>
      </c>
      <c r="Z123" s="289"/>
      <c r="AA123" s="289"/>
      <c r="AB123" s="289">
        <v>185027.34</v>
      </c>
      <c r="AC123" s="289">
        <v>26318.14</v>
      </c>
      <c r="AD123" s="289"/>
      <c r="AE123" s="289"/>
      <c r="AF123" s="289"/>
      <c r="AG123" s="62"/>
    </row>
    <row r="124" spans="1:33" x14ac:dyDescent="0.2">
      <c r="A124" s="62" t="s">
        <v>2275</v>
      </c>
      <c r="B124" s="287">
        <v>273436.65000000002</v>
      </c>
      <c r="C124" s="287">
        <v>27156.66</v>
      </c>
      <c r="D124" s="287">
        <v>62438.14</v>
      </c>
      <c r="E124" s="287"/>
      <c r="F124" s="62">
        <v>23128.69</v>
      </c>
      <c r="G124" s="62">
        <v>415794.48</v>
      </c>
      <c r="H124" s="62"/>
      <c r="K124" s="288">
        <v>22350</v>
      </c>
      <c r="M124" s="288"/>
      <c r="N124" s="288"/>
      <c r="O124" s="62"/>
      <c r="P124" s="62"/>
      <c r="Q124" s="62"/>
      <c r="R124" s="62">
        <v>667875.67000000004</v>
      </c>
      <c r="S124" s="52"/>
      <c r="T124" s="52">
        <v>324887.51</v>
      </c>
      <c r="U124" s="52">
        <v>27300</v>
      </c>
      <c r="V124" s="52"/>
      <c r="W124" s="52">
        <v>86643.9</v>
      </c>
      <c r="X124" s="52">
        <v>21600</v>
      </c>
      <c r="Y124" s="289">
        <v>205653.9</v>
      </c>
      <c r="Z124" s="289"/>
      <c r="AA124" s="289"/>
      <c r="AB124" s="289">
        <v>107966.1</v>
      </c>
      <c r="AC124" s="289">
        <v>18343.16</v>
      </c>
      <c r="AD124" s="289"/>
      <c r="AE124" s="289"/>
      <c r="AF124" s="289"/>
      <c r="AG124" s="62"/>
    </row>
    <row r="125" spans="1:33" x14ac:dyDescent="0.2">
      <c r="A125" s="62" t="s">
        <v>2276</v>
      </c>
      <c r="B125" s="287">
        <v>222721.83</v>
      </c>
      <c r="C125" s="287">
        <v>5634.82</v>
      </c>
      <c r="D125" s="287">
        <v>70523.34</v>
      </c>
      <c r="E125" s="287"/>
      <c r="F125" s="62">
        <v>718000.74</v>
      </c>
      <c r="G125" s="62">
        <v>207482.45</v>
      </c>
      <c r="H125" s="62">
        <v>2070.39</v>
      </c>
      <c r="K125" s="288">
        <v>37275</v>
      </c>
      <c r="M125" s="288"/>
      <c r="N125" s="288"/>
      <c r="O125" s="62"/>
      <c r="P125" s="62"/>
      <c r="Q125" s="62"/>
      <c r="R125" s="62">
        <v>654977.96</v>
      </c>
      <c r="S125" s="52"/>
      <c r="T125" s="52">
        <v>354318.32</v>
      </c>
      <c r="U125" s="52">
        <v>27700</v>
      </c>
      <c r="V125" s="52"/>
      <c r="W125" s="52">
        <v>107105.7</v>
      </c>
      <c r="X125" s="52">
        <v>21800</v>
      </c>
      <c r="Y125" s="289">
        <v>202665.7</v>
      </c>
      <c r="Z125" s="289"/>
      <c r="AA125" s="289"/>
      <c r="AB125" s="289">
        <v>133255.25</v>
      </c>
      <c r="AC125" s="289">
        <v>32998.83</v>
      </c>
      <c r="AD125" s="289"/>
      <c r="AE125" s="289"/>
      <c r="AF125" s="289"/>
      <c r="AG125" s="62"/>
    </row>
    <row r="126" spans="1:33" x14ac:dyDescent="0.2">
      <c r="A126" s="62" t="s">
        <v>2277</v>
      </c>
      <c r="B126" s="287">
        <v>163984.24</v>
      </c>
      <c r="C126" s="287">
        <v>0</v>
      </c>
      <c r="D126" s="287">
        <v>224443.35</v>
      </c>
      <c r="E126" s="287"/>
      <c r="F126" s="62">
        <v>524366.67000000004</v>
      </c>
      <c r="G126" s="62">
        <v>-3357.07</v>
      </c>
      <c r="H126" s="62"/>
      <c r="K126" s="288">
        <v>6000</v>
      </c>
      <c r="M126" s="288"/>
      <c r="N126" s="288"/>
      <c r="O126" s="62"/>
      <c r="P126" s="62"/>
      <c r="Q126" s="62"/>
      <c r="R126" s="62">
        <v>3175397.16</v>
      </c>
      <c r="S126" s="52"/>
      <c r="T126" s="52">
        <v>98837.14</v>
      </c>
      <c r="U126" s="52"/>
      <c r="V126" s="52"/>
      <c r="W126" s="52">
        <v>475620</v>
      </c>
      <c r="X126" s="52"/>
      <c r="Y126" s="289">
        <v>504250</v>
      </c>
      <c r="Z126" s="289"/>
      <c r="AA126" s="289"/>
      <c r="AB126" s="289">
        <v>137635.62</v>
      </c>
      <c r="AC126" s="289">
        <v>68293.02</v>
      </c>
      <c r="AD126" s="289"/>
      <c r="AE126" s="289"/>
      <c r="AF126" s="289"/>
      <c r="AG126" s="62"/>
    </row>
    <row r="127" spans="1:33" x14ac:dyDescent="0.2">
      <c r="A127" s="62" t="s">
        <v>2278</v>
      </c>
      <c r="B127" s="287">
        <v>96714.6</v>
      </c>
      <c r="C127" s="287">
        <v>0</v>
      </c>
      <c r="D127" s="287">
        <v>7806.13</v>
      </c>
      <c r="E127" s="287"/>
      <c r="F127" s="62">
        <v>129774.02</v>
      </c>
      <c r="G127" s="62">
        <v>26902.51</v>
      </c>
      <c r="H127" s="62"/>
      <c r="K127" s="288">
        <v>6440</v>
      </c>
      <c r="M127" s="288"/>
      <c r="N127" s="288"/>
      <c r="O127" s="62"/>
      <c r="P127" s="62"/>
      <c r="Q127" s="62"/>
      <c r="R127" s="62">
        <v>1191484.79</v>
      </c>
      <c r="S127" s="52"/>
      <c r="T127" s="52">
        <v>55501.82</v>
      </c>
      <c r="U127" s="52"/>
      <c r="V127" s="52">
        <v>333.94</v>
      </c>
      <c r="W127" s="52">
        <v>215550</v>
      </c>
      <c r="X127" s="52"/>
      <c r="Y127" s="289">
        <v>273420</v>
      </c>
      <c r="Z127" s="289"/>
      <c r="AA127" s="289"/>
      <c r="AB127" s="289">
        <v>44350.73</v>
      </c>
      <c r="AC127" s="289">
        <v>8772.0499999999993</v>
      </c>
      <c r="AD127" s="289"/>
      <c r="AE127" s="289"/>
      <c r="AF127" s="289"/>
      <c r="AG127" s="62"/>
    </row>
    <row r="128" spans="1:33" x14ac:dyDescent="0.2">
      <c r="A128" s="62" t="s">
        <v>2279</v>
      </c>
      <c r="B128" s="287">
        <v>140746.57999999999</v>
      </c>
      <c r="C128" s="287">
        <v>0</v>
      </c>
      <c r="D128" s="287">
        <v>266161.21999999997</v>
      </c>
      <c r="E128" s="287"/>
      <c r="F128" s="62">
        <v>2353466.2400000002</v>
      </c>
      <c r="G128" s="62">
        <v>99641.82</v>
      </c>
      <c r="H128" s="62"/>
      <c r="K128" s="288">
        <v>4000</v>
      </c>
      <c r="M128" s="288"/>
      <c r="N128" s="288"/>
      <c r="O128" s="62"/>
      <c r="P128" s="62"/>
      <c r="Q128" s="62">
        <v>-363.44</v>
      </c>
      <c r="R128" s="62">
        <v>918887.6</v>
      </c>
      <c r="S128" s="52"/>
      <c r="T128" s="52">
        <v>67679.89</v>
      </c>
      <c r="U128" s="52"/>
      <c r="V128" s="52"/>
      <c r="W128" s="52">
        <v>441180</v>
      </c>
      <c r="X128" s="52"/>
      <c r="Y128" s="289">
        <v>497555</v>
      </c>
      <c r="Z128" s="289"/>
      <c r="AA128" s="289"/>
      <c r="AB128" s="289">
        <v>60390.82</v>
      </c>
      <c r="AC128" s="289">
        <v>46851.64</v>
      </c>
      <c r="AD128" s="289"/>
      <c r="AE128" s="289"/>
      <c r="AF128" s="289"/>
      <c r="AG128" s="62"/>
    </row>
    <row r="129" spans="1:33" x14ac:dyDescent="0.2">
      <c r="A129" s="62" t="s">
        <v>2280</v>
      </c>
      <c r="B129" s="287">
        <v>202954.23</v>
      </c>
      <c r="C129" s="287">
        <v>0</v>
      </c>
      <c r="D129" s="287">
        <v>47524.99</v>
      </c>
      <c r="E129" s="287"/>
      <c r="F129" s="62">
        <v>226691.12</v>
      </c>
      <c r="G129" s="62">
        <v>105999.7</v>
      </c>
      <c r="H129" s="62"/>
      <c r="K129" s="288">
        <v>5000</v>
      </c>
      <c r="M129" s="288">
        <v>555.76</v>
      </c>
      <c r="N129" s="288"/>
      <c r="O129" s="62"/>
      <c r="P129" s="62"/>
      <c r="Q129" s="62"/>
      <c r="R129" s="62">
        <v>1855787.89</v>
      </c>
      <c r="S129" s="52"/>
      <c r="T129" s="52">
        <v>54583.65</v>
      </c>
      <c r="U129" s="52"/>
      <c r="V129" s="52">
        <v>233.67</v>
      </c>
      <c r="W129" s="52">
        <v>344130</v>
      </c>
      <c r="X129" s="52"/>
      <c r="Y129" s="289">
        <v>400530</v>
      </c>
      <c r="Z129" s="289"/>
      <c r="AA129" s="289"/>
      <c r="AB129" s="289">
        <v>198875.62</v>
      </c>
      <c r="AC129" s="289">
        <v>36829.14</v>
      </c>
      <c r="AD129" s="289"/>
      <c r="AE129" s="289"/>
      <c r="AF129" s="289"/>
      <c r="AG129" s="62"/>
    </row>
    <row r="130" spans="1:33" x14ac:dyDescent="0.2">
      <c r="A130" s="62" t="s">
        <v>2281</v>
      </c>
      <c r="B130" s="287">
        <v>300506.12</v>
      </c>
      <c r="C130" s="287">
        <v>0</v>
      </c>
      <c r="D130" s="287">
        <v>33755.49</v>
      </c>
      <c r="E130" s="287"/>
      <c r="F130" s="62">
        <v>470650.28</v>
      </c>
      <c r="G130" s="62">
        <v>82489.649999999994</v>
      </c>
      <c r="H130" s="62"/>
      <c r="K130" s="288">
        <v>5000</v>
      </c>
      <c r="M130" s="288"/>
      <c r="N130" s="288"/>
      <c r="O130" s="62"/>
      <c r="P130" s="62"/>
      <c r="Q130" s="62"/>
      <c r="R130" s="62">
        <v>1498231.3</v>
      </c>
      <c r="S130" s="52"/>
      <c r="T130" s="52">
        <v>136838.91</v>
      </c>
      <c r="U130" s="52"/>
      <c r="V130" s="52"/>
      <c r="W130" s="52">
        <v>245430</v>
      </c>
      <c r="X130" s="52"/>
      <c r="Y130" s="289">
        <v>343950</v>
      </c>
      <c r="Z130" s="289"/>
      <c r="AA130" s="289"/>
      <c r="AB130" s="289">
        <v>125692.41</v>
      </c>
      <c r="AC130" s="289">
        <v>38156.43</v>
      </c>
      <c r="AD130" s="289"/>
      <c r="AE130" s="289"/>
      <c r="AF130" s="289">
        <v>500</v>
      </c>
      <c r="AG130" s="62"/>
    </row>
    <row r="131" spans="1:33" x14ac:dyDescent="0.2">
      <c r="A131" s="62" t="s">
        <v>2282</v>
      </c>
      <c r="B131" s="287">
        <v>174122.42</v>
      </c>
      <c r="C131" s="287"/>
      <c r="D131" s="287">
        <v>7610.9</v>
      </c>
      <c r="E131" s="287"/>
      <c r="F131" s="62">
        <v>375967.07</v>
      </c>
      <c r="G131" s="62">
        <v>-2777.95</v>
      </c>
      <c r="H131" s="62"/>
      <c r="M131" s="288">
        <v>2.1800000000000002</v>
      </c>
      <c r="N131" s="288"/>
      <c r="O131" s="62"/>
      <c r="P131" s="62"/>
      <c r="Q131" s="62">
        <v>-1559844.62</v>
      </c>
      <c r="R131" s="62">
        <v>2202136.4300000002</v>
      </c>
      <c r="S131" s="52"/>
      <c r="T131" s="52">
        <v>169570.54</v>
      </c>
      <c r="U131" s="52"/>
      <c r="V131" s="52"/>
      <c r="W131" s="52">
        <v>384030</v>
      </c>
      <c r="X131" s="52"/>
      <c r="Y131" s="289">
        <v>525680</v>
      </c>
      <c r="Z131" s="289"/>
      <c r="AA131" s="289"/>
      <c r="AB131" s="289">
        <v>64109.41</v>
      </c>
      <c r="AC131" s="289">
        <v>44390.68</v>
      </c>
      <c r="AD131" s="289"/>
      <c r="AE131" s="289"/>
      <c r="AF131" s="289"/>
      <c r="AG131" s="62"/>
    </row>
    <row r="132" spans="1:33" x14ac:dyDescent="0.2">
      <c r="A132" s="62" t="s">
        <v>2283</v>
      </c>
      <c r="B132" s="287">
        <v>288906.59999999998</v>
      </c>
      <c r="C132" s="287">
        <v>0</v>
      </c>
      <c r="D132" s="287">
        <v>12009.25</v>
      </c>
      <c r="E132" s="287"/>
      <c r="F132" s="62">
        <v>2398497.54</v>
      </c>
      <c r="G132" s="62">
        <v>908907.97</v>
      </c>
      <c r="H132" s="62"/>
      <c r="K132" s="288">
        <v>10900</v>
      </c>
      <c r="M132" s="288"/>
      <c r="N132" s="288"/>
      <c r="O132" s="62"/>
      <c r="P132" s="62"/>
      <c r="Q132" s="62"/>
      <c r="R132" s="62">
        <v>655276.54</v>
      </c>
      <c r="S132" s="52"/>
      <c r="T132" s="52">
        <v>99697.48</v>
      </c>
      <c r="U132" s="52"/>
      <c r="V132" s="52"/>
      <c r="W132" s="52">
        <v>245300</v>
      </c>
      <c r="X132" s="52">
        <v>24696</v>
      </c>
      <c r="Y132" s="289">
        <v>335616</v>
      </c>
      <c r="Z132" s="289"/>
      <c r="AA132" s="289"/>
      <c r="AB132" s="289">
        <v>95878.54</v>
      </c>
      <c r="AC132" s="289">
        <v>109690.54</v>
      </c>
      <c r="AD132" s="289"/>
      <c r="AE132" s="289"/>
      <c r="AF132" s="289"/>
      <c r="AG132" s="62"/>
    </row>
    <row r="133" spans="1:33" x14ac:dyDescent="0.2">
      <c r="A133" s="62" t="s">
        <v>2284</v>
      </c>
      <c r="B133" s="287">
        <v>25257.119999999999</v>
      </c>
      <c r="C133" s="287">
        <v>0</v>
      </c>
      <c r="D133" s="287">
        <v>168799.8</v>
      </c>
      <c r="E133" s="287"/>
      <c r="F133" s="62">
        <v>1471778.3</v>
      </c>
      <c r="G133" s="62">
        <v>9015.9699999999993</v>
      </c>
      <c r="H133" s="62"/>
      <c r="K133" s="288">
        <v>40000</v>
      </c>
      <c r="M133" s="288">
        <v>2868.62</v>
      </c>
      <c r="N133" s="288"/>
      <c r="O133" s="62"/>
      <c r="P133" s="62"/>
      <c r="Q133" s="62"/>
      <c r="R133" s="62">
        <v>1904716.16</v>
      </c>
      <c r="S133" s="52"/>
      <c r="T133" s="52">
        <v>187585.99</v>
      </c>
      <c r="U133" s="52"/>
      <c r="V133" s="52"/>
      <c r="W133" s="52">
        <v>223560</v>
      </c>
      <c r="X133" s="52"/>
      <c r="Y133" s="289">
        <v>368935</v>
      </c>
      <c r="Z133" s="289"/>
      <c r="AA133" s="289"/>
      <c r="AB133" s="289">
        <v>164126.48000000001</v>
      </c>
      <c r="AC133" s="289">
        <v>45436.08</v>
      </c>
      <c r="AD133" s="289"/>
      <c r="AE133" s="289"/>
      <c r="AF133" s="289"/>
      <c r="AG133" s="62"/>
    </row>
    <row r="134" spans="1:33" x14ac:dyDescent="0.2">
      <c r="A134" s="62" t="s">
        <v>2285</v>
      </c>
      <c r="B134" s="287">
        <v>296178.01</v>
      </c>
      <c r="C134" s="287">
        <v>0</v>
      </c>
      <c r="D134" s="287">
        <v>15690.13</v>
      </c>
      <c r="E134" s="287"/>
      <c r="F134" s="62">
        <v>480823.01</v>
      </c>
      <c r="G134" s="62">
        <v>85788.09</v>
      </c>
      <c r="H134" s="62"/>
      <c r="M134" s="288"/>
      <c r="N134" s="288"/>
      <c r="O134" s="62"/>
      <c r="P134" s="62"/>
      <c r="Q134" s="62"/>
      <c r="R134" s="62">
        <v>2482221.21</v>
      </c>
      <c r="S134" s="52"/>
      <c r="T134" s="52">
        <v>113379.19</v>
      </c>
      <c r="U134" s="52"/>
      <c r="V134" s="52"/>
      <c r="W134" s="52">
        <v>366510</v>
      </c>
      <c r="X134" s="52"/>
      <c r="Y134" s="289">
        <v>487876</v>
      </c>
      <c r="Z134" s="289"/>
      <c r="AA134" s="289"/>
      <c r="AB134" s="289">
        <v>103973.21</v>
      </c>
      <c r="AC134" s="289">
        <v>46346.64</v>
      </c>
      <c r="AD134" s="289">
        <v>20000</v>
      </c>
      <c r="AE134" s="289"/>
      <c r="AF134" s="289"/>
      <c r="AG134" s="62"/>
    </row>
    <row r="135" spans="1:33" x14ac:dyDescent="0.2">
      <c r="A135" s="62" t="s">
        <v>2286</v>
      </c>
      <c r="B135" s="287">
        <v>232146.33</v>
      </c>
      <c r="C135" s="287">
        <v>0</v>
      </c>
      <c r="D135" s="287">
        <v>371909.28</v>
      </c>
      <c r="E135" s="287"/>
      <c r="F135" s="62">
        <v>780610.87</v>
      </c>
      <c r="G135" s="62">
        <v>46730.55</v>
      </c>
      <c r="H135" s="62"/>
      <c r="M135" s="288"/>
      <c r="N135" s="288"/>
      <c r="O135" s="62"/>
      <c r="P135" s="62"/>
      <c r="Q135" s="62"/>
      <c r="R135" s="62">
        <v>3637434.23</v>
      </c>
      <c r="S135" s="52"/>
      <c r="T135" s="52">
        <v>36597.54</v>
      </c>
      <c r="U135" s="52"/>
      <c r="V135" s="52"/>
      <c r="W135" s="52">
        <v>319980</v>
      </c>
      <c r="X135" s="52"/>
      <c r="Y135" s="289">
        <v>375190</v>
      </c>
      <c r="Z135" s="289"/>
      <c r="AA135" s="289"/>
      <c r="AB135" s="289">
        <v>117726.43</v>
      </c>
      <c r="AC135" s="289">
        <v>40449.11</v>
      </c>
      <c r="AD135" s="289"/>
      <c r="AE135" s="289"/>
      <c r="AF135" s="289"/>
      <c r="AG135" s="62"/>
    </row>
    <row r="136" spans="1:33" x14ac:dyDescent="0.2">
      <c r="A136" s="62" t="s">
        <v>2287</v>
      </c>
      <c r="B136" s="287">
        <v>100029.33</v>
      </c>
      <c r="C136" s="287">
        <v>11650</v>
      </c>
      <c r="D136" s="287">
        <v>99022.45</v>
      </c>
      <c r="E136" s="287"/>
      <c r="F136" s="62">
        <v>-41077.089999999997</v>
      </c>
      <c r="G136" s="62">
        <v>95645.48</v>
      </c>
      <c r="H136" s="62"/>
      <c r="M136" s="288">
        <v>204</v>
      </c>
      <c r="N136" s="288"/>
      <c r="O136" s="62"/>
      <c r="P136" s="62"/>
      <c r="Q136" s="62"/>
      <c r="R136" s="62">
        <v>364715.82</v>
      </c>
      <c r="S136" s="52"/>
      <c r="T136" s="52">
        <v>64014.13</v>
      </c>
      <c r="U136" s="52"/>
      <c r="V136" s="52">
        <v>111.87</v>
      </c>
      <c r="W136" s="52">
        <v>252210</v>
      </c>
      <c r="X136" s="52"/>
      <c r="Y136" s="289">
        <v>268841.65000000002</v>
      </c>
      <c r="Z136" s="289"/>
      <c r="AA136" s="289">
        <v>2984</v>
      </c>
      <c r="AB136" s="289">
        <v>97747.04</v>
      </c>
      <c r="AC136" s="289">
        <v>42687.16</v>
      </c>
      <c r="AD136" s="289"/>
      <c r="AE136" s="289">
        <v>423.45</v>
      </c>
      <c r="AF136" s="289"/>
      <c r="AG136" s="62"/>
    </row>
    <row r="137" spans="1:33" x14ac:dyDescent="0.2">
      <c r="A137" s="62" t="s">
        <v>2288</v>
      </c>
      <c r="B137" s="287">
        <v>345796.33</v>
      </c>
      <c r="C137" s="287">
        <v>22200</v>
      </c>
      <c r="D137" s="287">
        <v>8568.6299999999992</v>
      </c>
      <c r="E137" s="287"/>
      <c r="F137" s="62">
        <v>90048.61</v>
      </c>
      <c r="G137" s="62">
        <v>122218.45</v>
      </c>
      <c r="H137" s="62"/>
      <c r="M137" s="288"/>
      <c r="N137" s="288"/>
      <c r="O137" s="62"/>
      <c r="P137" s="62"/>
      <c r="Q137" s="62"/>
      <c r="R137" s="62">
        <v>431249.19</v>
      </c>
      <c r="S137" s="52"/>
      <c r="T137" s="52">
        <v>14174.02</v>
      </c>
      <c r="U137" s="52"/>
      <c r="V137" s="52"/>
      <c r="W137" s="52"/>
      <c r="X137" s="52"/>
      <c r="Y137" s="289">
        <v>24616.65</v>
      </c>
      <c r="Z137" s="289"/>
      <c r="AA137" s="289"/>
      <c r="AB137" s="289">
        <v>35803.019999999997</v>
      </c>
      <c r="AC137" s="289">
        <v>7</v>
      </c>
      <c r="AD137" s="289"/>
      <c r="AE137" s="289"/>
      <c r="AF137" s="289">
        <v>500</v>
      </c>
      <c r="AG137" s="62"/>
    </row>
    <row r="138" spans="1:33" x14ac:dyDescent="0.2">
      <c r="A138" s="62" t="s">
        <v>2289</v>
      </c>
      <c r="B138" s="287">
        <v>96994.82</v>
      </c>
      <c r="C138" s="287">
        <v>0</v>
      </c>
      <c r="D138" s="287">
        <v>406849.31</v>
      </c>
      <c r="E138" s="287"/>
      <c r="F138" s="62">
        <v>68293.81</v>
      </c>
      <c r="G138" s="62">
        <v>69503.009999999995</v>
      </c>
      <c r="H138" s="62"/>
      <c r="M138" s="288"/>
      <c r="N138" s="288"/>
      <c r="O138" s="62"/>
      <c r="P138" s="62"/>
      <c r="Q138" s="62"/>
      <c r="R138" s="62">
        <v>1781769.65</v>
      </c>
      <c r="S138" s="52"/>
      <c r="T138" s="52">
        <v>21278.83</v>
      </c>
      <c r="U138" s="52"/>
      <c r="V138" s="52"/>
      <c r="W138" s="52"/>
      <c r="X138" s="52">
        <v>1980</v>
      </c>
      <c r="Y138" s="289">
        <v>55575</v>
      </c>
      <c r="Z138" s="289"/>
      <c r="AA138" s="289"/>
      <c r="AB138" s="289">
        <v>235010.81</v>
      </c>
      <c r="AC138" s="289">
        <v>3</v>
      </c>
      <c r="AD138" s="289"/>
      <c r="AE138" s="289"/>
      <c r="AF138" s="289"/>
      <c r="AG138" s="62"/>
    </row>
    <row r="139" spans="1:33" x14ac:dyDescent="0.2">
      <c r="A139" s="62" t="s">
        <v>2290</v>
      </c>
      <c r="B139" s="287">
        <v>103070.36</v>
      </c>
      <c r="C139" s="287">
        <v>0</v>
      </c>
      <c r="D139" s="287">
        <v>117404.22</v>
      </c>
      <c r="E139" s="287"/>
      <c r="F139" s="62">
        <v>16198.64</v>
      </c>
      <c r="G139" s="62">
        <v>122244.8</v>
      </c>
      <c r="H139" s="62"/>
      <c r="K139" s="288">
        <v>6000</v>
      </c>
      <c r="M139" s="288">
        <v>1402.67</v>
      </c>
      <c r="N139" s="288"/>
      <c r="O139" s="62"/>
      <c r="P139" s="62"/>
      <c r="Q139" s="62">
        <v>324665.83</v>
      </c>
      <c r="R139" s="62">
        <v>343312.84</v>
      </c>
      <c r="S139" s="52"/>
      <c r="T139" s="52">
        <v>47768.59</v>
      </c>
      <c r="U139" s="52">
        <v>10000</v>
      </c>
      <c r="V139" s="52"/>
      <c r="W139" s="52">
        <v>286260</v>
      </c>
      <c r="X139" s="52">
        <v>42054</v>
      </c>
      <c r="Y139" s="289">
        <v>357950</v>
      </c>
      <c r="Z139" s="289"/>
      <c r="AA139" s="289"/>
      <c r="AB139" s="289">
        <v>271627.68</v>
      </c>
      <c r="AC139" s="289">
        <v>73966.320000000007</v>
      </c>
      <c r="AD139" s="289"/>
      <c r="AE139" s="289"/>
      <c r="AF139" s="289"/>
      <c r="AG139" s="62"/>
    </row>
    <row r="140" spans="1:33" x14ac:dyDescent="0.2">
      <c r="A140" s="62" t="s">
        <v>2291</v>
      </c>
      <c r="B140" s="287">
        <v>174451.3</v>
      </c>
      <c r="C140" s="287">
        <v>40950</v>
      </c>
      <c r="D140" s="287">
        <v>254719.89</v>
      </c>
      <c r="E140" s="287"/>
      <c r="F140" s="62">
        <v>543215.67000000004</v>
      </c>
      <c r="G140" s="62">
        <v>463955.31</v>
      </c>
      <c r="H140" s="62"/>
      <c r="M140" s="288"/>
      <c r="N140" s="288"/>
      <c r="O140" s="62"/>
      <c r="P140" s="62"/>
      <c r="Q140" s="62"/>
      <c r="R140" s="62">
        <v>1627802.29</v>
      </c>
      <c r="S140" s="52"/>
      <c r="T140" s="52">
        <v>55069.51</v>
      </c>
      <c r="U140" s="52"/>
      <c r="V140" s="52"/>
      <c r="W140" s="52">
        <v>226730</v>
      </c>
      <c r="X140" s="52"/>
      <c r="Y140" s="289">
        <v>283512</v>
      </c>
      <c r="Z140" s="289"/>
      <c r="AA140" s="289">
        <v>520</v>
      </c>
      <c r="AB140" s="289">
        <v>81031.17</v>
      </c>
      <c r="AC140" s="289">
        <v>15878.46</v>
      </c>
      <c r="AD140" s="289"/>
      <c r="AE140" s="289"/>
      <c r="AF140" s="289"/>
      <c r="AG140" s="62"/>
    </row>
    <row r="141" spans="1:33" x14ac:dyDescent="0.2">
      <c r="A141" s="62" t="s">
        <v>2292</v>
      </c>
      <c r="B141" s="287">
        <v>392598.43</v>
      </c>
      <c r="C141" s="287">
        <v>0</v>
      </c>
      <c r="D141" s="287">
        <v>544463.93999999994</v>
      </c>
      <c r="E141" s="287"/>
      <c r="F141" s="62">
        <v>400.4</v>
      </c>
      <c r="G141" s="62">
        <v>90343.57</v>
      </c>
      <c r="H141" s="62"/>
      <c r="L141" s="288">
        <v>537434.49</v>
      </c>
      <c r="M141" s="288">
        <v>176.64</v>
      </c>
      <c r="N141" s="288"/>
      <c r="O141" s="62"/>
      <c r="P141" s="62"/>
      <c r="Q141" s="62"/>
      <c r="R141" s="62">
        <v>2560000</v>
      </c>
      <c r="S141" s="52"/>
      <c r="T141" s="52">
        <v>57860.01</v>
      </c>
      <c r="U141" s="52"/>
      <c r="V141" s="52"/>
      <c r="W141" s="52">
        <v>374070</v>
      </c>
      <c r="X141" s="52"/>
      <c r="Y141" s="289">
        <v>428190</v>
      </c>
      <c r="Z141" s="289"/>
      <c r="AA141" s="289">
        <v>2232</v>
      </c>
      <c r="AB141" s="289">
        <v>138815.85</v>
      </c>
      <c r="AC141" s="289">
        <v>9939.9</v>
      </c>
      <c r="AD141" s="289"/>
      <c r="AE141" s="289"/>
      <c r="AF141" s="289"/>
      <c r="AG141" s="62"/>
    </row>
    <row r="142" spans="1:33" x14ac:dyDescent="0.2">
      <c r="A142" s="62" t="s">
        <v>2293</v>
      </c>
      <c r="B142" s="287">
        <v>211232.12</v>
      </c>
      <c r="C142" s="287">
        <v>0</v>
      </c>
      <c r="D142" s="287">
        <v>119110.97</v>
      </c>
      <c r="E142" s="287"/>
      <c r="F142" s="62">
        <v>811234.75</v>
      </c>
      <c r="G142" s="62">
        <v>55620.42</v>
      </c>
      <c r="H142" s="62"/>
      <c r="M142" s="288"/>
      <c r="N142" s="288"/>
      <c r="O142" s="62"/>
      <c r="P142" s="62"/>
      <c r="Q142" s="62"/>
      <c r="R142" s="62"/>
      <c r="S142" s="52"/>
      <c r="T142" s="52">
        <v>31844.71</v>
      </c>
      <c r="U142" s="52"/>
      <c r="V142" s="52">
        <v>611.53</v>
      </c>
      <c r="W142" s="52">
        <v>377460</v>
      </c>
      <c r="X142" s="52">
        <v>88260</v>
      </c>
      <c r="Y142" s="289">
        <v>494610</v>
      </c>
      <c r="Z142" s="289"/>
      <c r="AA142" s="289">
        <v>4144</v>
      </c>
      <c r="AB142" s="289">
        <v>150177.85999999999</v>
      </c>
      <c r="AC142" s="289">
        <v>20185.95</v>
      </c>
      <c r="AD142" s="289"/>
      <c r="AE142" s="289"/>
      <c r="AF142" s="289"/>
      <c r="AG142" s="62"/>
    </row>
    <row r="143" spans="1:33" x14ac:dyDescent="0.2">
      <c r="A143" s="62" t="s">
        <v>2294</v>
      </c>
      <c r="B143" s="287">
        <v>204181.2</v>
      </c>
      <c r="C143" s="287">
        <v>0</v>
      </c>
      <c r="D143" s="287">
        <v>12406.04</v>
      </c>
      <c r="E143" s="287"/>
      <c r="F143" s="62">
        <v>1766109.35</v>
      </c>
      <c r="G143" s="62">
        <v>235814.82</v>
      </c>
      <c r="H143" s="62"/>
      <c r="M143" s="288"/>
      <c r="N143" s="288"/>
      <c r="O143" s="62"/>
      <c r="P143" s="62"/>
      <c r="Q143" s="62">
        <v>42173.55</v>
      </c>
      <c r="R143" s="62">
        <v>2368242.5</v>
      </c>
      <c r="S143" s="52"/>
      <c r="T143" s="52">
        <v>19614.68</v>
      </c>
      <c r="U143" s="52"/>
      <c r="V143" s="52"/>
      <c r="W143" s="52">
        <v>309570</v>
      </c>
      <c r="X143" s="52"/>
      <c r="Y143" s="289">
        <v>342260</v>
      </c>
      <c r="Z143" s="289">
        <v>9430</v>
      </c>
      <c r="AA143" s="289"/>
      <c r="AB143" s="289">
        <v>90401.71</v>
      </c>
      <c r="AC143" s="289">
        <v>53361.61</v>
      </c>
      <c r="AD143" s="289"/>
      <c r="AE143" s="289"/>
      <c r="AF143" s="289"/>
      <c r="AG143" s="62"/>
    </row>
    <row r="144" spans="1:33" x14ac:dyDescent="0.2">
      <c r="A144" s="62" t="s">
        <v>2295</v>
      </c>
      <c r="B144" s="287">
        <v>224982.89</v>
      </c>
      <c r="C144" s="287">
        <v>0</v>
      </c>
      <c r="D144" s="287">
        <v>295767.61</v>
      </c>
      <c r="E144" s="287"/>
      <c r="F144" s="62">
        <v>621979.93000000005</v>
      </c>
      <c r="G144" s="62">
        <v>74825.710000000006</v>
      </c>
      <c r="H144" s="62"/>
      <c r="J144" s="288">
        <v>30000</v>
      </c>
      <c r="M144" s="288"/>
      <c r="N144" s="288"/>
      <c r="O144" s="62"/>
      <c r="P144" s="62"/>
      <c r="Q144" s="62">
        <v>-17200</v>
      </c>
      <c r="R144" s="62">
        <v>1552681.09</v>
      </c>
      <c r="S144" s="52"/>
      <c r="T144" s="52">
        <v>20917.27</v>
      </c>
      <c r="U144" s="52"/>
      <c r="V144" s="52"/>
      <c r="W144" s="52">
        <v>189345</v>
      </c>
      <c r="X144" s="52">
        <v>53968</v>
      </c>
      <c r="Y144" s="289">
        <v>209145</v>
      </c>
      <c r="Z144" s="289"/>
      <c r="AA144" s="289"/>
      <c r="AB144" s="289">
        <v>351768.88</v>
      </c>
      <c r="AC144" s="289">
        <v>50251.34</v>
      </c>
      <c r="AD144" s="289"/>
      <c r="AE144" s="289"/>
      <c r="AF144" s="289"/>
      <c r="AG144" s="62"/>
    </row>
    <row r="145" spans="1:33" x14ac:dyDescent="0.2">
      <c r="A145" s="62" t="s">
        <v>2310</v>
      </c>
      <c r="B145" s="287">
        <v>257663.83</v>
      </c>
      <c r="C145" s="287">
        <v>13125.64</v>
      </c>
      <c r="D145" s="287">
        <v>60602.03</v>
      </c>
      <c r="E145" s="287"/>
      <c r="F145" s="62">
        <v>1648010.58</v>
      </c>
      <c r="G145" s="62">
        <v>649418.72</v>
      </c>
      <c r="H145" s="62"/>
      <c r="M145" s="288"/>
      <c r="N145" s="288"/>
      <c r="O145" s="62"/>
      <c r="P145" s="62"/>
      <c r="Q145" s="62"/>
      <c r="R145" s="62">
        <v>2662147.65</v>
      </c>
      <c r="S145" s="52"/>
      <c r="T145" s="52">
        <v>52622.9</v>
      </c>
      <c r="U145" s="52"/>
      <c r="V145" s="52"/>
      <c r="W145" s="52">
        <v>39611.56</v>
      </c>
      <c r="X145" s="52"/>
      <c r="Y145" s="289">
        <v>66386.86</v>
      </c>
      <c r="Z145" s="289"/>
      <c r="AA145" s="289"/>
      <c r="AB145" s="289">
        <v>45845.03</v>
      </c>
      <c r="AC145" s="289">
        <v>10460.07</v>
      </c>
      <c r="AD145" s="289"/>
      <c r="AE145" s="289"/>
      <c r="AF145" s="289">
        <v>2400</v>
      </c>
      <c r="AG145" s="62"/>
    </row>
    <row r="146" spans="1:33" x14ac:dyDescent="0.2">
      <c r="A146" s="62" t="s">
        <v>2296</v>
      </c>
      <c r="B146" s="287">
        <v>232326.61</v>
      </c>
      <c r="C146" s="287">
        <v>7720</v>
      </c>
      <c r="D146" s="287">
        <v>564197.04</v>
      </c>
      <c r="E146" s="287"/>
      <c r="F146" s="62">
        <v>689868.48</v>
      </c>
      <c r="G146" s="62">
        <v>46148.11</v>
      </c>
      <c r="H146" s="62"/>
      <c r="M146" s="288">
        <v>239998.45</v>
      </c>
      <c r="N146" s="288"/>
      <c r="O146" s="62"/>
      <c r="P146" s="62"/>
      <c r="Q146" s="62">
        <v>-685207.47</v>
      </c>
      <c r="R146" s="62">
        <v>1849445.73</v>
      </c>
      <c r="S146" s="52"/>
      <c r="T146" s="52">
        <v>278091.78000000003</v>
      </c>
      <c r="U146" s="52"/>
      <c r="V146" s="52">
        <v>368.45</v>
      </c>
      <c r="W146" s="52">
        <v>220350</v>
      </c>
      <c r="X146" s="52"/>
      <c r="Y146" s="289">
        <v>229890</v>
      </c>
      <c r="Z146" s="289"/>
      <c r="AA146" s="289">
        <v>7040</v>
      </c>
      <c r="AB146" s="289">
        <v>115969.07</v>
      </c>
      <c r="AC146" s="289">
        <v>9232.6299999999992</v>
      </c>
      <c r="AD146" s="289"/>
      <c r="AE146" s="289"/>
      <c r="AF146" s="289"/>
      <c r="AG146" s="62"/>
    </row>
    <row r="147" spans="1:33" x14ac:dyDescent="0.2">
      <c r="A147" s="62" t="s">
        <v>2297</v>
      </c>
      <c r="B147" s="287">
        <v>119340.85</v>
      </c>
      <c r="C147" s="287">
        <v>100</v>
      </c>
      <c r="D147" s="287">
        <v>85733.49</v>
      </c>
      <c r="E147" s="287"/>
      <c r="F147" s="62">
        <v>234661.06</v>
      </c>
      <c r="G147" s="62">
        <v>240667.15</v>
      </c>
      <c r="H147" s="62"/>
      <c r="K147" s="288">
        <v>33407.54</v>
      </c>
      <c r="M147" s="288"/>
      <c r="N147" s="288">
        <v>0</v>
      </c>
      <c r="O147" s="62"/>
      <c r="P147" s="62"/>
      <c r="Q147" s="62">
        <v>-2020006.46</v>
      </c>
      <c r="R147" s="62">
        <v>2606531.4300000002</v>
      </c>
      <c r="S147" s="52"/>
      <c r="T147" s="52">
        <v>329061.59999999998</v>
      </c>
      <c r="U147" s="52"/>
      <c r="V147" s="52"/>
      <c r="W147" s="52">
        <v>461520</v>
      </c>
      <c r="X147" s="52"/>
      <c r="Y147" s="289">
        <v>488220</v>
      </c>
      <c r="Z147" s="289">
        <v>3200</v>
      </c>
      <c r="AA147" s="289"/>
      <c r="AB147" s="289">
        <v>224498.9</v>
      </c>
      <c r="AC147" s="289">
        <v>13218.66</v>
      </c>
      <c r="AD147" s="289"/>
      <c r="AE147" s="289"/>
      <c r="AF147" s="289"/>
      <c r="AG147" s="62"/>
    </row>
    <row r="148" spans="1:33" x14ac:dyDescent="0.2">
      <c r="A148" s="62" t="s">
        <v>2298</v>
      </c>
      <c r="B148" s="287">
        <v>426501.93</v>
      </c>
      <c r="C148" s="287">
        <v>0</v>
      </c>
      <c r="D148" s="287">
        <v>211867.14</v>
      </c>
      <c r="E148" s="287"/>
      <c r="F148" s="62">
        <v>-123780.33</v>
      </c>
      <c r="G148" s="62">
        <v>-267163.73</v>
      </c>
      <c r="H148" s="62"/>
      <c r="K148" s="288">
        <v>5850</v>
      </c>
      <c r="M148" s="288">
        <v>95668.46</v>
      </c>
      <c r="N148" s="288"/>
      <c r="O148" s="62"/>
      <c r="P148" s="62"/>
      <c r="Q148" s="62">
        <v>-1264738.3600000001</v>
      </c>
      <c r="R148" s="62">
        <v>1289115.33</v>
      </c>
      <c r="S148" s="52"/>
      <c r="T148" s="52">
        <v>325141.02</v>
      </c>
      <c r="U148" s="52"/>
      <c r="V148" s="52"/>
      <c r="W148" s="52">
        <v>379770</v>
      </c>
      <c r="X148" s="52"/>
      <c r="Y148" s="289">
        <v>408120</v>
      </c>
      <c r="Z148" s="289"/>
      <c r="AA148" s="289"/>
      <c r="AB148" s="289">
        <v>149318.93</v>
      </c>
      <c r="AC148" s="289">
        <v>24918.51</v>
      </c>
      <c r="AD148" s="289"/>
      <c r="AE148" s="289"/>
      <c r="AF148" s="289"/>
      <c r="AG148" s="62"/>
    </row>
    <row r="149" spans="1:33" x14ac:dyDescent="0.2">
      <c r="A149" s="62" t="s">
        <v>2299</v>
      </c>
      <c r="B149" s="287">
        <v>345953.02</v>
      </c>
      <c r="C149" s="287">
        <v>0</v>
      </c>
      <c r="D149" s="287">
        <v>339377.87</v>
      </c>
      <c r="E149" s="287"/>
      <c r="F149" s="62">
        <v>1815249.5</v>
      </c>
      <c r="G149" s="62">
        <v>984922.63</v>
      </c>
      <c r="H149" s="62"/>
      <c r="K149" s="288">
        <v>12750</v>
      </c>
      <c r="M149" s="288"/>
      <c r="N149" s="288"/>
      <c r="O149" s="62"/>
      <c r="P149" s="62"/>
      <c r="Q149" s="62">
        <v>1088312.55</v>
      </c>
      <c r="R149" s="62">
        <v>2316929.4300000002</v>
      </c>
      <c r="S149" s="52"/>
      <c r="T149" s="52">
        <v>284568.81</v>
      </c>
      <c r="U149" s="52"/>
      <c r="V149" s="52"/>
      <c r="W149" s="52">
        <v>250411.3</v>
      </c>
      <c r="X149" s="52">
        <v>39600</v>
      </c>
      <c r="Y149" s="289">
        <v>326711.3</v>
      </c>
      <c r="Z149" s="289">
        <v>7420</v>
      </c>
      <c r="AA149" s="289"/>
      <c r="AB149" s="289">
        <v>110496.06</v>
      </c>
      <c r="AC149" s="289">
        <v>60924.71</v>
      </c>
      <c r="AD149" s="289"/>
      <c r="AE149" s="289"/>
      <c r="AF149" s="289"/>
      <c r="AG149" s="62"/>
    </row>
    <row r="150" spans="1:33" x14ac:dyDescent="0.2">
      <c r="A150" s="62" t="s">
        <v>2300</v>
      </c>
      <c r="B150" s="287">
        <v>201507.08</v>
      </c>
      <c r="C150" s="287">
        <v>0</v>
      </c>
      <c r="D150" s="287">
        <v>672568.87</v>
      </c>
      <c r="E150" s="287"/>
      <c r="F150" s="62">
        <v>510310.03</v>
      </c>
      <c r="G150" s="62">
        <v>95946.72</v>
      </c>
      <c r="H150" s="62"/>
      <c r="K150" s="288">
        <v>41340</v>
      </c>
      <c r="M150" s="288"/>
      <c r="N150" s="288"/>
      <c r="O150" s="62"/>
      <c r="P150" s="62"/>
      <c r="Q150" s="62">
        <v>-1211262.76</v>
      </c>
      <c r="R150" s="62">
        <v>2601070</v>
      </c>
      <c r="S150" s="52"/>
      <c r="T150" s="52">
        <v>227196.25</v>
      </c>
      <c r="U150" s="52"/>
      <c r="V150" s="52"/>
      <c r="W150" s="52">
        <v>157530</v>
      </c>
      <c r="X150" s="52"/>
      <c r="Y150" s="289">
        <v>185550</v>
      </c>
      <c r="Z150" s="289"/>
      <c r="AA150" s="289">
        <v>9088</v>
      </c>
      <c r="AB150" s="289">
        <v>108139.43</v>
      </c>
      <c r="AC150" s="289">
        <v>31775.360000000001</v>
      </c>
      <c r="AD150" s="289"/>
      <c r="AE150" s="289"/>
      <c r="AF150" s="289"/>
      <c r="AG150" s="62"/>
    </row>
    <row r="151" spans="1:33" x14ac:dyDescent="0.2">
      <c r="A151" s="62" t="s">
        <v>2254</v>
      </c>
      <c r="B151" s="287">
        <v>373407.39</v>
      </c>
      <c r="C151" s="287">
        <v>0</v>
      </c>
      <c r="D151" s="287">
        <v>73752.19</v>
      </c>
      <c r="E151" s="287"/>
      <c r="F151" s="62">
        <v>878704.95</v>
      </c>
      <c r="G151" s="62">
        <v>41954.52</v>
      </c>
      <c r="H151" s="62"/>
      <c r="M151" s="288">
        <v>7650</v>
      </c>
      <c r="N151" s="288"/>
      <c r="O151" s="62"/>
      <c r="P151" s="62"/>
      <c r="Q151" s="62">
        <v>-266843.52000000002</v>
      </c>
      <c r="R151" s="62">
        <v>1440146.04</v>
      </c>
      <c r="S151" s="52"/>
      <c r="T151" s="52">
        <v>336223.12</v>
      </c>
      <c r="U151" s="52"/>
      <c r="V151" s="52"/>
      <c r="W151" s="52">
        <v>317040</v>
      </c>
      <c r="X151" s="52"/>
      <c r="Y151" s="289">
        <v>368582</v>
      </c>
      <c r="Z151" s="289"/>
      <c r="AA151" s="289"/>
      <c r="AB151" s="289">
        <v>48581.21</v>
      </c>
      <c r="AC151" s="289">
        <v>47581.38</v>
      </c>
      <c r="AD151" s="289"/>
      <c r="AE151" s="289"/>
      <c r="AF151" s="289"/>
      <c r="AG151" s="62"/>
    </row>
    <row r="152" spans="1:33" x14ac:dyDescent="0.2">
      <c r="A152" s="62" t="s">
        <v>2255</v>
      </c>
      <c r="B152" s="287">
        <v>268459.90999999997</v>
      </c>
      <c r="C152" s="287">
        <v>0</v>
      </c>
      <c r="D152" s="287">
        <v>74537.279999999999</v>
      </c>
      <c r="E152" s="287"/>
      <c r="F152" s="62">
        <v>87647.34</v>
      </c>
      <c r="G152" s="62">
        <v>-177419.99</v>
      </c>
      <c r="H152" s="62"/>
      <c r="L152" s="288">
        <v>16850</v>
      </c>
      <c r="M152" s="288"/>
      <c r="N152" s="288"/>
      <c r="O152" s="62"/>
      <c r="P152" s="62"/>
      <c r="Q152" s="62">
        <v>-904389.01</v>
      </c>
      <c r="R152" s="62">
        <v>1115345.6000000001</v>
      </c>
      <c r="S152" s="52"/>
      <c r="T152" s="52">
        <v>167414.64000000001</v>
      </c>
      <c r="U152" s="52"/>
      <c r="V152" s="52"/>
      <c r="W152" s="52">
        <v>280320</v>
      </c>
      <c r="X152" s="52"/>
      <c r="Y152" s="289">
        <v>304080</v>
      </c>
      <c r="Z152" s="289"/>
      <c r="AA152" s="289"/>
      <c r="AB152" s="289">
        <v>46035.38</v>
      </c>
      <c r="AC152" s="289">
        <v>64541.31</v>
      </c>
      <c r="AD152" s="289"/>
      <c r="AE152" s="289"/>
      <c r="AF152" s="289"/>
      <c r="AG152" s="62"/>
    </row>
    <row r="153" spans="1:33" x14ac:dyDescent="0.2">
      <c r="A153" s="62" t="s">
        <v>2258</v>
      </c>
      <c r="B153" s="287">
        <v>399086.38</v>
      </c>
      <c r="C153" s="287">
        <v>0</v>
      </c>
      <c r="D153" s="287">
        <v>118193.24</v>
      </c>
      <c r="E153" s="287"/>
      <c r="F153" s="62">
        <v>545348.13</v>
      </c>
      <c r="G153" s="62">
        <v>69912.81</v>
      </c>
      <c r="H153" s="62"/>
      <c r="L153" s="288">
        <v>131400</v>
      </c>
      <c r="M153" s="288"/>
      <c r="N153" s="288"/>
      <c r="O153" s="62"/>
      <c r="P153" s="62"/>
      <c r="Q153" s="62">
        <v>-265669.53000000003</v>
      </c>
      <c r="R153" s="62">
        <v>1161019.07</v>
      </c>
      <c r="S153" s="52"/>
      <c r="T153" s="52">
        <v>234817.91</v>
      </c>
      <c r="U153" s="52"/>
      <c r="V153" s="52">
        <v>3.41</v>
      </c>
      <c r="W153" s="52">
        <v>307020</v>
      </c>
      <c r="X153" s="52">
        <v>115040</v>
      </c>
      <c r="Y153" s="289">
        <v>413430</v>
      </c>
      <c r="Z153" s="289"/>
      <c r="AA153" s="289"/>
      <c r="AB153" s="289">
        <v>102289.12</v>
      </c>
      <c r="AC153" s="289">
        <v>27390.18</v>
      </c>
      <c r="AD153" s="289"/>
      <c r="AE153" s="289"/>
      <c r="AF153" s="289"/>
      <c r="AG153" s="62"/>
    </row>
    <row r="154" spans="1:33" x14ac:dyDescent="0.2">
      <c r="A154" s="62" t="s">
        <v>2307</v>
      </c>
      <c r="B154" s="287">
        <v>229055.61</v>
      </c>
      <c r="C154" s="287">
        <v>8264</v>
      </c>
      <c r="D154" s="287">
        <v>22646.33</v>
      </c>
      <c r="E154" s="287"/>
      <c r="F154" s="62">
        <v>1193426.22</v>
      </c>
      <c r="G154" s="62">
        <v>343927.92</v>
      </c>
      <c r="H154" s="62"/>
      <c r="L154" s="288">
        <v>51125</v>
      </c>
      <c r="M154" s="288"/>
      <c r="N154" s="288"/>
      <c r="O154" s="62"/>
      <c r="P154" s="62"/>
      <c r="Q154" s="62">
        <v>-318729.84999999998</v>
      </c>
      <c r="R154" s="62">
        <v>1993235.29</v>
      </c>
      <c r="S154" s="52"/>
      <c r="T154" s="52">
        <v>236969.08</v>
      </c>
      <c r="U154" s="52"/>
      <c r="V154" s="52"/>
      <c r="W154" s="52">
        <v>271680</v>
      </c>
      <c r="X154" s="52"/>
      <c r="Y154" s="289">
        <v>296820</v>
      </c>
      <c r="Z154" s="289"/>
      <c r="AA154" s="289"/>
      <c r="AB154" s="289">
        <v>69410.36</v>
      </c>
      <c r="AC154" s="289">
        <v>62393.08</v>
      </c>
      <c r="AD154" s="289"/>
      <c r="AE154" s="289"/>
      <c r="AF154" s="289"/>
      <c r="AG154" s="62"/>
    </row>
    <row r="159" spans="1:33" x14ac:dyDescent="0.2">
      <c r="A159" s="62"/>
      <c r="B159" s="287"/>
      <c r="C159" s="287"/>
      <c r="D159" s="287"/>
      <c r="E159" s="287"/>
      <c r="F159" s="62"/>
      <c r="G159" s="62"/>
      <c r="H159" s="62"/>
      <c r="M159" s="288"/>
      <c r="N159" s="288"/>
      <c r="O159" s="62"/>
      <c r="P159" s="62"/>
      <c r="Q159" s="62"/>
      <c r="R159" s="62"/>
      <c r="S159" s="52"/>
      <c r="T159" s="52"/>
      <c r="U159" s="52"/>
      <c r="V159" s="52"/>
      <c r="W159" s="52"/>
      <c r="X159" s="52"/>
      <c r="Y159" s="289"/>
      <c r="Z159" s="289"/>
      <c r="AA159" s="289"/>
      <c r="AB159" s="289"/>
      <c r="AC159" s="289"/>
      <c r="AD159" s="289"/>
      <c r="AE159" s="289"/>
      <c r="AF159" s="289"/>
      <c r="AG159" s="62"/>
    </row>
    <row r="162" spans="2:32" s="57" customFormat="1" x14ac:dyDescent="0.2">
      <c r="B162" s="274"/>
      <c r="C162" s="274"/>
      <c r="D162" s="274"/>
      <c r="E162" s="274"/>
      <c r="I162" s="62"/>
      <c r="J162" s="288"/>
      <c r="K162" s="288"/>
      <c r="L162" s="288"/>
      <c r="M162" s="293"/>
      <c r="N162" s="293"/>
      <c r="S162" s="275"/>
      <c r="T162" s="275"/>
      <c r="U162" s="275"/>
      <c r="V162" s="275"/>
      <c r="W162" s="275"/>
      <c r="X162" s="275"/>
      <c r="Y162" s="276"/>
      <c r="Z162" s="276"/>
      <c r="AA162" s="276"/>
      <c r="AB162" s="276"/>
      <c r="AC162" s="276"/>
      <c r="AD162" s="276"/>
      <c r="AE162" s="276"/>
      <c r="AF162" s="27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P165"/>
  <sheetViews>
    <sheetView topLeftCell="AI1" zoomScale="68" zoomScaleNormal="68" workbookViewId="0">
      <selection activeCell="AK22" sqref="AK2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6.75" style="97" bestFit="1" customWidth="1"/>
    <col min="4" max="4" width="26.625" style="74" customWidth="1"/>
    <col min="5" max="5" width="33.125" style="56"/>
    <col min="6" max="9" width="33.125" style="123"/>
    <col min="10" max="12" width="33.125" style="56"/>
    <col min="13" max="13" width="33.125" style="62"/>
    <col min="14" max="16" width="33.125" style="288"/>
    <col min="17" max="18" width="33.125" style="272"/>
    <col min="19" max="22" width="33.125" style="56"/>
    <col min="23" max="28" width="33.125" style="100"/>
    <col min="29" max="36" width="33.125" style="124"/>
    <col min="37" max="37" width="19" style="103" bestFit="1" customWidth="1"/>
    <col min="38" max="38" width="15.5" style="37" bestFit="1" customWidth="1"/>
    <col min="39" max="39" width="15.125" style="26" bestFit="1" customWidth="1"/>
    <col min="40" max="40" width="15.125" style="17" bestFit="1" customWidth="1"/>
    <col min="41" max="41" width="15.125" style="19" bestFit="1" customWidth="1"/>
    <col min="42" max="42" width="16.875" style="26" bestFit="1" customWidth="1"/>
  </cols>
  <sheetData>
    <row r="1" spans="1:42" x14ac:dyDescent="0.2">
      <c r="E1" s="62" t="s">
        <v>590</v>
      </c>
      <c r="F1" s="287" t="s">
        <v>1437</v>
      </c>
      <c r="G1" s="287" t="s">
        <v>1438</v>
      </c>
      <c r="H1" s="287" t="s">
        <v>1439</v>
      </c>
      <c r="I1" s="287" t="s">
        <v>1440</v>
      </c>
      <c r="J1" s="62" t="s">
        <v>1441</v>
      </c>
      <c r="K1" s="62" t="s">
        <v>1442</v>
      </c>
      <c r="L1" s="62" t="s">
        <v>1443</v>
      </c>
      <c r="M1" s="62" t="s">
        <v>1584</v>
      </c>
      <c r="N1" s="288" t="s">
        <v>1444</v>
      </c>
      <c r="O1" s="288" t="s">
        <v>1445</v>
      </c>
      <c r="P1" s="288" t="s">
        <v>1446</v>
      </c>
      <c r="Q1" s="288" t="s">
        <v>1447</v>
      </c>
      <c r="R1" s="288" t="s">
        <v>1498</v>
      </c>
      <c r="S1" s="62" t="s">
        <v>1448</v>
      </c>
      <c r="T1" s="62" t="s">
        <v>1449</v>
      </c>
      <c r="U1" s="62" t="s">
        <v>1450</v>
      </c>
      <c r="V1" s="62" t="s">
        <v>1451</v>
      </c>
      <c r="W1" s="52" t="s">
        <v>1452</v>
      </c>
      <c r="X1" s="52" t="s">
        <v>1453</v>
      </c>
      <c r="Y1" s="52" t="s">
        <v>1454</v>
      </c>
      <c r="Z1" s="52" t="s">
        <v>1455</v>
      </c>
      <c r="AA1" s="52" t="s">
        <v>1456</v>
      </c>
      <c r="AB1" s="52" t="s">
        <v>1457</v>
      </c>
      <c r="AC1" s="289" t="s">
        <v>1458</v>
      </c>
      <c r="AD1" s="289" t="s">
        <v>1459</v>
      </c>
      <c r="AE1" s="289" t="s">
        <v>1460</v>
      </c>
      <c r="AF1" s="289" t="s">
        <v>1461</v>
      </c>
      <c r="AG1" s="289" t="s">
        <v>1462</v>
      </c>
      <c r="AH1" s="289" t="s">
        <v>1463</v>
      </c>
      <c r="AI1" s="289" t="s">
        <v>1464</v>
      </c>
      <c r="AJ1" s="289" t="s">
        <v>1465</v>
      </c>
      <c r="AK1" s="103" t="s">
        <v>6</v>
      </c>
      <c r="AL1" s="37" t="s">
        <v>7</v>
      </c>
      <c r="AM1" s="26" t="s">
        <v>8</v>
      </c>
      <c r="AN1" s="17" t="s">
        <v>9</v>
      </c>
      <c r="AO1" s="19" t="s">
        <v>10</v>
      </c>
      <c r="AP1" s="26" t="s">
        <v>11</v>
      </c>
    </row>
    <row r="2" spans="1:42" x14ac:dyDescent="0.2">
      <c r="E2" s="62" t="s">
        <v>591</v>
      </c>
      <c r="F2" s="287" t="s">
        <v>1466</v>
      </c>
      <c r="G2" s="287" t="s">
        <v>1467</v>
      </c>
      <c r="H2" s="287" t="s">
        <v>1468</v>
      </c>
      <c r="I2" s="287" t="s">
        <v>1469</v>
      </c>
      <c r="J2" s="62" t="s">
        <v>1470</v>
      </c>
      <c r="K2" s="62" t="s">
        <v>1471</v>
      </c>
      <c r="L2" s="62" t="s">
        <v>1472</v>
      </c>
      <c r="M2" s="62" t="s">
        <v>1588</v>
      </c>
      <c r="N2" s="288" t="s">
        <v>1473</v>
      </c>
      <c r="O2" s="288" t="s">
        <v>1474</v>
      </c>
      <c r="P2" s="288" t="s">
        <v>1475</v>
      </c>
      <c r="Q2" s="288" t="s">
        <v>1476</v>
      </c>
      <c r="R2" s="288" t="s">
        <v>1499</v>
      </c>
      <c r="S2" s="62" t="s">
        <v>1477</v>
      </c>
      <c r="T2" s="62" t="s">
        <v>1478</v>
      </c>
      <c r="U2" s="62" t="s">
        <v>1479</v>
      </c>
      <c r="V2" s="62" t="s">
        <v>1480</v>
      </c>
      <c r="W2" s="52" t="s">
        <v>1481</v>
      </c>
      <c r="X2" s="52" t="s">
        <v>1482</v>
      </c>
      <c r="Y2" s="52" t="s">
        <v>1483</v>
      </c>
      <c r="Z2" s="52" t="s">
        <v>1484</v>
      </c>
      <c r="AA2" s="52" t="s">
        <v>1485</v>
      </c>
      <c r="AB2" s="52" t="s">
        <v>1486</v>
      </c>
      <c r="AC2" s="289" t="s">
        <v>1487</v>
      </c>
      <c r="AD2" s="289" t="s">
        <v>1488</v>
      </c>
      <c r="AE2" s="289" t="s">
        <v>1489</v>
      </c>
      <c r="AF2" s="289" t="s">
        <v>1490</v>
      </c>
      <c r="AG2" s="289" t="s">
        <v>1491</v>
      </c>
      <c r="AH2" s="289" t="s">
        <v>1492</v>
      </c>
      <c r="AI2" s="289" t="s">
        <v>1493</v>
      </c>
      <c r="AJ2" s="289" t="s">
        <v>1494</v>
      </c>
    </row>
    <row r="3" spans="1:42" x14ac:dyDescent="0.2">
      <c r="E3" s="62" t="s">
        <v>592</v>
      </c>
      <c r="F3" s="287">
        <v>52231492.93</v>
      </c>
      <c r="G3" s="287">
        <v>1042423.19</v>
      </c>
      <c r="H3" s="287">
        <v>18470748.039999999</v>
      </c>
      <c r="I3" s="287">
        <v>13288</v>
      </c>
      <c r="J3" s="62">
        <v>112197128.52</v>
      </c>
      <c r="K3" s="62">
        <v>33930247.200000003</v>
      </c>
      <c r="L3" s="62">
        <v>2071.39</v>
      </c>
      <c r="M3" s="62">
        <v>194900</v>
      </c>
      <c r="N3" s="288">
        <v>586600</v>
      </c>
      <c r="O3" s="288">
        <v>4053672.07</v>
      </c>
      <c r="P3" s="288">
        <v>2657501.4900000002</v>
      </c>
      <c r="Q3" s="288">
        <v>1640652.75</v>
      </c>
      <c r="R3" s="288">
        <v>0</v>
      </c>
      <c r="S3" s="62">
        <v>347586</v>
      </c>
      <c r="T3" s="62">
        <v>-2904863.25</v>
      </c>
      <c r="U3" s="62">
        <v>-9465644.3300000001</v>
      </c>
      <c r="V3" s="62">
        <v>279415044.58999997</v>
      </c>
      <c r="W3" s="52">
        <v>96.86</v>
      </c>
      <c r="X3" s="52">
        <v>37771191.43</v>
      </c>
      <c r="Y3" s="52">
        <v>719230</v>
      </c>
      <c r="Z3" s="52">
        <v>12480.57</v>
      </c>
      <c r="AA3" s="52">
        <v>42009154.859999999</v>
      </c>
      <c r="AB3" s="52">
        <v>4515856.82</v>
      </c>
      <c r="AC3" s="289">
        <v>52508321.770000003</v>
      </c>
      <c r="AD3" s="289">
        <v>29320</v>
      </c>
      <c r="AE3" s="289">
        <v>130138</v>
      </c>
      <c r="AF3" s="289">
        <v>19012363.780000001</v>
      </c>
      <c r="AG3" s="289">
        <v>7224163.5199999996</v>
      </c>
      <c r="AH3" s="289">
        <v>20000</v>
      </c>
      <c r="AI3" s="289">
        <v>423.45</v>
      </c>
      <c r="AJ3" s="289">
        <v>67914</v>
      </c>
      <c r="AK3" s="103">
        <f t="shared" ref="AK3:AP3" si="0">SUM(AK4:AK154)</f>
        <v>71757952.159999967</v>
      </c>
      <c r="AL3" s="37">
        <f t="shared" si="0"/>
        <v>8938426.3100000024</v>
      </c>
      <c r="AM3" s="26">
        <f t="shared" si="0"/>
        <v>62819525.849999987</v>
      </c>
      <c r="AN3" s="17">
        <f t="shared" si="0"/>
        <v>85028010.539999977</v>
      </c>
      <c r="AO3" s="19">
        <f t="shared" si="0"/>
        <v>78992644.519999966</v>
      </c>
      <c r="AP3" s="32">
        <f t="shared" si="0"/>
        <v>6035366.0199999986</v>
      </c>
    </row>
    <row r="4" spans="1:42" x14ac:dyDescent="0.2">
      <c r="A4" t="s">
        <v>538</v>
      </c>
      <c r="B4" t="s">
        <v>540</v>
      </c>
      <c r="C4" s="97">
        <v>3670</v>
      </c>
      <c r="D4" s="74" t="s">
        <v>1269</v>
      </c>
      <c r="E4" s="62" t="s">
        <v>2164</v>
      </c>
      <c r="F4" s="287">
        <v>254326.59</v>
      </c>
      <c r="G4" s="287">
        <v>20106.849999999999</v>
      </c>
      <c r="H4" s="287">
        <v>229333.86</v>
      </c>
      <c r="I4" s="287"/>
      <c r="J4" s="62">
        <v>367997.08</v>
      </c>
      <c r="K4" s="62">
        <v>263696.59999999998</v>
      </c>
      <c r="L4" s="62"/>
      <c r="O4" s="288">
        <v>11729</v>
      </c>
      <c r="Q4" s="288"/>
      <c r="R4" s="288"/>
      <c r="S4" s="62"/>
      <c r="T4" s="62"/>
      <c r="U4" s="62"/>
      <c r="V4" s="62">
        <v>2193223.69</v>
      </c>
      <c r="W4" s="52"/>
      <c r="X4" s="52">
        <v>275744.18</v>
      </c>
      <c r="Y4" s="52"/>
      <c r="Z4" s="52">
        <v>21.49</v>
      </c>
      <c r="AA4" s="52">
        <v>227580</v>
      </c>
      <c r="AB4" s="52"/>
      <c r="AC4" s="289">
        <v>270149</v>
      </c>
      <c r="AD4" s="289"/>
      <c r="AE4" s="289"/>
      <c r="AF4" s="289">
        <v>62187.76</v>
      </c>
      <c r="AG4" s="289">
        <v>15</v>
      </c>
      <c r="AH4" s="289"/>
      <c r="AI4" s="289"/>
      <c r="AJ4" s="289"/>
      <c r="AK4" s="103">
        <f>SUM(F4:I4)</f>
        <v>503767.3</v>
      </c>
      <c r="AL4" s="37">
        <f>SUM(N4:R4)</f>
        <v>11729</v>
      </c>
      <c r="AM4" s="26">
        <f>AK4-AL4</f>
        <v>492038.3</v>
      </c>
      <c r="AN4" s="17">
        <f>SUM(W4:AB4)</f>
        <v>503345.67</v>
      </c>
      <c r="AO4" s="19">
        <f>SUM(AC4:AJ4)</f>
        <v>332351.76</v>
      </c>
      <c r="AP4" s="32">
        <f>AN4-AO4</f>
        <v>170993.90999999997</v>
      </c>
    </row>
    <row r="5" spans="1:42" x14ac:dyDescent="0.2">
      <c r="A5" t="s">
        <v>538</v>
      </c>
      <c r="B5" t="s">
        <v>540</v>
      </c>
      <c r="C5" s="97">
        <v>5165</v>
      </c>
      <c r="D5" s="74" t="s">
        <v>1270</v>
      </c>
      <c r="E5" s="62" t="s">
        <v>2165</v>
      </c>
      <c r="F5" s="287">
        <v>644431.03</v>
      </c>
      <c r="G5" s="287">
        <v>0</v>
      </c>
      <c r="H5" s="287">
        <v>53736.83</v>
      </c>
      <c r="I5" s="287"/>
      <c r="J5" s="62">
        <v>881919.86</v>
      </c>
      <c r="K5" s="62">
        <v>546456.16</v>
      </c>
      <c r="L5" s="62"/>
      <c r="O5" s="288">
        <v>40800</v>
      </c>
      <c r="Q5" s="288"/>
      <c r="R5" s="288"/>
      <c r="S5" s="62">
        <v>72000</v>
      </c>
      <c r="T5" s="62"/>
      <c r="U5" s="62"/>
      <c r="V5" s="62">
        <v>1265427.9099999999</v>
      </c>
      <c r="W5" s="52"/>
      <c r="X5" s="52">
        <v>469987.93</v>
      </c>
      <c r="Y5" s="52"/>
      <c r="Z5" s="52"/>
      <c r="AA5" s="52">
        <v>423300</v>
      </c>
      <c r="AB5" s="52"/>
      <c r="AC5" s="289">
        <v>534637</v>
      </c>
      <c r="AD5" s="289"/>
      <c r="AE5" s="289"/>
      <c r="AF5" s="289">
        <v>166138.32</v>
      </c>
      <c r="AG5" s="289">
        <v>15</v>
      </c>
      <c r="AH5" s="289"/>
      <c r="AI5" s="289"/>
      <c r="AJ5" s="289"/>
      <c r="AK5" s="103">
        <f t="shared" ref="AK5:AK68" si="1">SUM(F5:I5)</f>
        <v>698167.86</v>
      </c>
      <c r="AL5" s="37">
        <f t="shared" ref="AL5:AL68" si="2">SUM(N5:R5)</f>
        <v>40800</v>
      </c>
      <c r="AM5" s="26">
        <f t="shared" ref="AM5:AM68" si="3">AK5-AL5</f>
        <v>657367.86</v>
      </c>
      <c r="AN5" s="17">
        <f t="shared" ref="AN5:AN68" si="4">SUM(W5:AB5)</f>
        <v>893287.92999999993</v>
      </c>
      <c r="AO5" s="19">
        <f t="shared" ref="AO5:AO68" si="5">SUM(AC5:AJ5)</f>
        <v>700790.32000000007</v>
      </c>
      <c r="AP5" s="32">
        <f t="shared" ref="AP5:AP68" si="6">AN5-AO5</f>
        <v>192497.60999999987</v>
      </c>
    </row>
    <row r="6" spans="1:42" x14ac:dyDescent="0.2">
      <c r="A6" t="s">
        <v>538</v>
      </c>
      <c r="B6" t="s">
        <v>540</v>
      </c>
      <c r="C6" s="97">
        <v>4663</v>
      </c>
      <c r="D6" s="74" t="s">
        <v>1271</v>
      </c>
      <c r="E6" s="62" t="s">
        <v>2166</v>
      </c>
      <c r="F6" s="287">
        <v>329539.69</v>
      </c>
      <c r="G6" s="287">
        <v>0</v>
      </c>
      <c r="H6" s="287">
        <v>86737.63</v>
      </c>
      <c r="I6" s="287"/>
      <c r="J6" s="62">
        <v>934547.49</v>
      </c>
      <c r="K6" s="62">
        <v>389561.84</v>
      </c>
      <c r="L6" s="62"/>
      <c r="O6" s="288">
        <v>14100</v>
      </c>
      <c r="Q6" s="288">
        <v>648.29</v>
      </c>
      <c r="R6" s="288"/>
      <c r="S6" s="62">
        <v>110000</v>
      </c>
      <c r="T6" s="62"/>
      <c r="U6" s="62"/>
      <c r="V6" s="62">
        <v>3482828.65</v>
      </c>
      <c r="W6" s="52"/>
      <c r="X6" s="52">
        <v>293146.17</v>
      </c>
      <c r="Y6" s="52"/>
      <c r="Z6" s="52"/>
      <c r="AA6" s="52">
        <v>387600</v>
      </c>
      <c r="AB6" s="52"/>
      <c r="AC6" s="289">
        <v>461749</v>
      </c>
      <c r="AD6" s="289"/>
      <c r="AE6" s="289"/>
      <c r="AF6" s="289">
        <v>293356.06</v>
      </c>
      <c r="AG6" s="289">
        <v>15</v>
      </c>
      <c r="AH6" s="289"/>
      <c r="AI6" s="289"/>
      <c r="AJ6" s="289"/>
      <c r="AK6" s="103">
        <f t="shared" si="1"/>
        <v>416277.32</v>
      </c>
      <c r="AL6" s="37">
        <f t="shared" si="2"/>
        <v>14748.29</v>
      </c>
      <c r="AM6" s="26">
        <f t="shared" si="3"/>
        <v>401529.03</v>
      </c>
      <c r="AN6" s="17">
        <f t="shared" si="4"/>
        <v>680746.16999999993</v>
      </c>
      <c r="AO6" s="19">
        <f t="shared" si="5"/>
        <v>755120.06</v>
      </c>
      <c r="AP6" s="32">
        <f t="shared" si="6"/>
        <v>-74373.89000000013</v>
      </c>
    </row>
    <row r="7" spans="1:42" x14ac:dyDescent="0.2">
      <c r="A7" t="s">
        <v>538</v>
      </c>
      <c r="B7" t="s">
        <v>540</v>
      </c>
      <c r="C7" s="97">
        <v>4364</v>
      </c>
      <c r="D7" s="74" t="s">
        <v>1272</v>
      </c>
      <c r="E7" s="62" t="s">
        <v>2167</v>
      </c>
      <c r="F7" s="287">
        <v>216860.38</v>
      </c>
      <c r="G7" s="287">
        <v>0</v>
      </c>
      <c r="H7" s="287">
        <v>166338</v>
      </c>
      <c r="I7" s="287"/>
      <c r="J7" s="62">
        <v>564453.86</v>
      </c>
      <c r="K7" s="62">
        <v>450619.17</v>
      </c>
      <c r="L7" s="62"/>
      <c r="O7" s="288">
        <v>137208.63</v>
      </c>
      <c r="Q7" s="288"/>
      <c r="R7" s="288"/>
      <c r="S7" s="62"/>
      <c r="T7" s="62"/>
      <c r="U7" s="62"/>
      <c r="V7" s="62">
        <v>3940312</v>
      </c>
      <c r="W7" s="52"/>
      <c r="X7" s="52">
        <v>443518.16</v>
      </c>
      <c r="Y7" s="52"/>
      <c r="Z7" s="52"/>
      <c r="AA7" s="52">
        <v>257610</v>
      </c>
      <c r="AB7" s="52"/>
      <c r="AC7" s="289">
        <v>339562</v>
      </c>
      <c r="AD7" s="289"/>
      <c r="AE7" s="289"/>
      <c r="AF7" s="289">
        <v>139918.53</v>
      </c>
      <c r="AG7" s="289">
        <v>65996.3</v>
      </c>
      <c r="AH7" s="289"/>
      <c r="AI7" s="289"/>
      <c r="AJ7" s="289"/>
      <c r="AK7" s="103">
        <f t="shared" si="1"/>
        <v>383198.38</v>
      </c>
      <c r="AL7" s="37">
        <f t="shared" si="2"/>
        <v>137208.63</v>
      </c>
      <c r="AM7" s="26">
        <f t="shared" si="3"/>
        <v>245989.75</v>
      </c>
      <c r="AN7" s="17">
        <f t="shared" si="4"/>
        <v>701128.15999999992</v>
      </c>
      <c r="AO7" s="19">
        <f t="shared" si="5"/>
        <v>545476.83000000007</v>
      </c>
      <c r="AP7" s="32">
        <f t="shared" si="6"/>
        <v>155651.32999999984</v>
      </c>
    </row>
    <row r="8" spans="1:42" x14ac:dyDescent="0.2">
      <c r="A8" t="s">
        <v>538</v>
      </c>
      <c r="B8" t="s">
        <v>540</v>
      </c>
      <c r="C8" s="97">
        <v>4222</v>
      </c>
      <c r="D8" s="74" t="s">
        <v>1273</v>
      </c>
      <c r="E8" s="62" t="s">
        <v>2168</v>
      </c>
      <c r="F8" s="287">
        <v>571163.81000000006</v>
      </c>
      <c r="G8" s="287">
        <v>0</v>
      </c>
      <c r="H8" s="287">
        <v>108222.5</v>
      </c>
      <c r="I8" s="287"/>
      <c r="J8" s="62">
        <v>386821.86</v>
      </c>
      <c r="K8" s="62">
        <v>222062.76</v>
      </c>
      <c r="L8" s="62"/>
      <c r="M8" s="62">
        <v>194900</v>
      </c>
      <c r="O8" s="288">
        <v>29550</v>
      </c>
      <c r="Q8" s="288"/>
      <c r="R8" s="288"/>
      <c r="S8" s="62"/>
      <c r="T8" s="62"/>
      <c r="U8" s="62"/>
      <c r="V8" s="62">
        <v>2735240.51</v>
      </c>
      <c r="W8" s="52"/>
      <c r="X8" s="52">
        <v>250905.93</v>
      </c>
      <c r="Y8" s="52"/>
      <c r="Z8" s="52"/>
      <c r="AA8" s="52">
        <v>334220</v>
      </c>
      <c r="AB8" s="52"/>
      <c r="AC8" s="289">
        <v>366340</v>
      </c>
      <c r="AD8" s="289"/>
      <c r="AE8" s="289"/>
      <c r="AF8" s="289">
        <v>99644.7</v>
      </c>
      <c r="AG8" s="289">
        <v>24468.52</v>
      </c>
      <c r="AH8" s="289"/>
      <c r="AI8" s="289"/>
      <c r="AJ8" s="289"/>
      <c r="AK8" s="103">
        <f t="shared" si="1"/>
        <v>679386.31</v>
      </c>
      <c r="AL8" s="37">
        <f t="shared" si="2"/>
        <v>29550</v>
      </c>
      <c r="AM8" s="26">
        <f t="shared" si="3"/>
        <v>649836.31000000006</v>
      </c>
      <c r="AN8" s="17">
        <f t="shared" si="4"/>
        <v>585125.92999999993</v>
      </c>
      <c r="AO8" s="19">
        <f t="shared" si="5"/>
        <v>490453.22000000003</v>
      </c>
      <c r="AP8" s="32">
        <f t="shared" si="6"/>
        <v>94672.709999999905</v>
      </c>
    </row>
    <row r="9" spans="1:42" x14ac:dyDescent="0.2">
      <c r="A9" t="s">
        <v>538</v>
      </c>
      <c r="B9" t="s">
        <v>540</v>
      </c>
      <c r="C9" s="97">
        <v>3681</v>
      </c>
      <c r="D9" s="74" t="s">
        <v>1274</v>
      </c>
      <c r="E9" s="62" t="s">
        <v>2169</v>
      </c>
      <c r="F9" s="287">
        <v>140936.35999999999</v>
      </c>
      <c r="G9" s="287">
        <v>0</v>
      </c>
      <c r="H9" s="287">
        <v>75872.19</v>
      </c>
      <c r="I9" s="287"/>
      <c r="J9" s="62">
        <v>757020.11</v>
      </c>
      <c r="K9" s="62">
        <v>1123357.94</v>
      </c>
      <c r="L9" s="62"/>
      <c r="O9" s="288">
        <v>24930</v>
      </c>
      <c r="Q9" s="288"/>
      <c r="R9" s="288"/>
      <c r="S9" s="62"/>
      <c r="T9" s="62"/>
      <c r="U9" s="62">
        <v>180423.8</v>
      </c>
      <c r="V9" s="62">
        <v>2266802.89</v>
      </c>
      <c r="W9" s="52"/>
      <c r="X9" s="52">
        <v>182445.87</v>
      </c>
      <c r="Y9" s="52"/>
      <c r="Z9" s="52"/>
      <c r="AA9" s="52">
        <v>192280</v>
      </c>
      <c r="AB9" s="52"/>
      <c r="AC9" s="289">
        <v>226834</v>
      </c>
      <c r="AD9" s="289"/>
      <c r="AE9" s="289"/>
      <c r="AF9" s="289">
        <v>123988.56</v>
      </c>
      <c r="AG9" s="289">
        <v>15</v>
      </c>
      <c r="AH9" s="289"/>
      <c r="AI9" s="289"/>
      <c r="AJ9" s="289"/>
      <c r="AK9" s="103">
        <f t="shared" si="1"/>
        <v>216808.55</v>
      </c>
      <c r="AL9" s="37">
        <f t="shared" si="2"/>
        <v>24930</v>
      </c>
      <c r="AM9" s="26">
        <f t="shared" si="3"/>
        <v>191878.55</v>
      </c>
      <c r="AN9" s="17">
        <f t="shared" si="4"/>
        <v>374725.87</v>
      </c>
      <c r="AO9" s="19">
        <f t="shared" si="5"/>
        <v>350837.56</v>
      </c>
      <c r="AP9" s="32">
        <f t="shared" si="6"/>
        <v>23888.309999999998</v>
      </c>
    </row>
    <row r="10" spans="1:42" x14ac:dyDescent="0.2">
      <c r="A10" t="s">
        <v>538</v>
      </c>
      <c r="B10" t="s">
        <v>540</v>
      </c>
      <c r="C10" s="97">
        <v>2627</v>
      </c>
      <c r="D10" s="74" t="s">
        <v>1275</v>
      </c>
      <c r="E10" s="62" t="s">
        <v>2170</v>
      </c>
      <c r="F10" s="287">
        <v>291761.31</v>
      </c>
      <c r="G10" s="287">
        <v>7800</v>
      </c>
      <c r="H10" s="287">
        <v>443870.64</v>
      </c>
      <c r="I10" s="287"/>
      <c r="J10" s="62">
        <v>946760.54</v>
      </c>
      <c r="K10" s="62">
        <v>694761.36</v>
      </c>
      <c r="L10" s="62"/>
      <c r="O10" s="288">
        <v>35984</v>
      </c>
      <c r="Q10" s="288"/>
      <c r="R10" s="288"/>
      <c r="S10" s="62">
        <v>18000</v>
      </c>
      <c r="T10" s="62"/>
      <c r="U10" s="62"/>
      <c r="V10" s="62">
        <v>2678016.84</v>
      </c>
      <c r="W10" s="52"/>
      <c r="X10" s="52">
        <v>619772.73</v>
      </c>
      <c r="Y10" s="52">
        <v>260</v>
      </c>
      <c r="Z10" s="52"/>
      <c r="AA10" s="52">
        <v>113600</v>
      </c>
      <c r="AB10" s="52"/>
      <c r="AC10" s="289">
        <v>155836</v>
      </c>
      <c r="AD10" s="289"/>
      <c r="AE10" s="289"/>
      <c r="AF10" s="289">
        <v>458968.18</v>
      </c>
      <c r="AG10" s="289">
        <v>41505</v>
      </c>
      <c r="AH10" s="289"/>
      <c r="AI10" s="289"/>
      <c r="AJ10" s="289"/>
      <c r="AK10" s="103">
        <f t="shared" si="1"/>
        <v>743431.95</v>
      </c>
      <c r="AL10" s="37">
        <f t="shared" si="2"/>
        <v>35984</v>
      </c>
      <c r="AM10" s="26">
        <f t="shared" si="3"/>
        <v>707447.95</v>
      </c>
      <c r="AN10" s="17">
        <f t="shared" si="4"/>
        <v>733632.73</v>
      </c>
      <c r="AO10" s="19">
        <f t="shared" si="5"/>
        <v>656309.17999999993</v>
      </c>
      <c r="AP10" s="32">
        <f t="shared" si="6"/>
        <v>77323.550000000047</v>
      </c>
    </row>
    <row r="11" spans="1:42" x14ac:dyDescent="0.2">
      <c r="A11" t="s">
        <v>538</v>
      </c>
      <c r="B11" t="s">
        <v>540</v>
      </c>
      <c r="C11" s="97">
        <v>2345</v>
      </c>
      <c r="D11" s="74" t="s">
        <v>1276</v>
      </c>
      <c r="E11" s="62" t="s">
        <v>2171</v>
      </c>
      <c r="F11" s="287">
        <v>265192.58</v>
      </c>
      <c r="G11" s="287">
        <v>0</v>
      </c>
      <c r="H11" s="287">
        <v>88882.75</v>
      </c>
      <c r="I11" s="287"/>
      <c r="J11" s="62">
        <v>1989316.97</v>
      </c>
      <c r="K11" s="62">
        <v>29230.59</v>
      </c>
      <c r="L11" s="62"/>
      <c r="O11" s="288">
        <v>41930</v>
      </c>
      <c r="Q11" s="288">
        <v>25804.73</v>
      </c>
      <c r="R11" s="288"/>
      <c r="S11" s="62"/>
      <c r="T11" s="62"/>
      <c r="U11" s="62"/>
      <c r="V11" s="62">
        <v>585220.22</v>
      </c>
      <c r="W11" s="52"/>
      <c r="X11" s="52">
        <v>270093.24</v>
      </c>
      <c r="Y11" s="52"/>
      <c r="Z11" s="52">
        <v>3.33</v>
      </c>
      <c r="AA11" s="52">
        <v>219870</v>
      </c>
      <c r="AB11" s="52"/>
      <c r="AC11" s="289">
        <v>330630</v>
      </c>
      <c r="AD11" s="289"/>
      <c r="AE11" s="289"/>
      <c r="AF11" s="289">
        <v>146213.42000000001</v>
      </c>
      <c r="AG11" s="289">
        <v>314043.14</v>
      </c>
      <c r="AH11" s="289"/>
      <c r="AI11" s="289"/>
      <c r="AJ11" s="289"/>
      <c r="AK11" s="103">
        <f t="shared" si="1"/>
        <v>354075.33</v>
      </c>
      <c r="AL11" s="37">
        <f t="shared" si="2"/>
        <v>67734.73</v>
      </c>
      <c r="AM11" s="26">
        <f t="shared" si="3"/>
        <v>286340.60000000003</v>
      </c>
      <c r="AN11" s="17">
        <f t="shared" si="4"/>
        <v>489966.57</v>
      </c>
      <c r="AO11" s="19">
        <f t="shared" si="5"/>
        <v>790886.56</v>
      </c>
      <c r="AP11" s="32">
        <f t="shared" si="6"/>
        <v>-300919.99000000005</v>
      </c>
    </row>
    <row r="12" spans="1:42" x14ac:dyDescent="0.2">
      <c r="A12" t="s">
        <v>538</v>
      </c>
      <c r="B12" t="s">
        <v>540</v>
      </c>
      <c r="C12" s="97">
        <v>2209</v>
      </c>
      <c r="D12" s="74" t="s">
        <v>1277</v>
      </c>
      <c r="E12" s="62" t="s">
        <v>2172</v>
      </c>
      <c r="F12" s="287">
        <v>430757.13</v>
      </c>
      <c r="G12" s="287">
        <v>50000</v>
      </c>
      <c r="H12" s="287">
        <v>304500.18</v>
      </c>
      <c r="I12" s="287"/>
      <c r="J12" s="62">
        <v>512710.18</v>
      </c>
      <c r="K12" s="62">
        <v>1011383.28</v>
      </c>
      <c r="L12" s="62"/>
      <c r="O12" s="288">
        <v>35100</v>
      </c>
      <c r="Q12" s="288"/>
      <c r="R12" s="288"/>
      <c r="S12" s="62">
        <v>55000</v>
      </c>
      <c r="T12" s="62"/>
      <c r="U12" s="62"/>
      <c r="V12" s="62">
        <v>1804328.64</v>
      </c>
      <c r="W12" s="52"/>
      <c r="X12" s="52">
        <v>180021.97</v>
      </c>
      <c r="Y12" s="52"/>
      <c r="Z12" s="52"/>
      <c r="AA12" s="52">
        <v>360540</v>
      </c>
      <c r="AB12" s="52"/>
      <c r="AC12" s="289">
        <v>384540</v>
      </c>
      <c r="AD12" s="289"/>
      <c r="AE12" s="289"/>
      <c r="AF12" s="289">
        <v>75446.710000000006</v>
      </c>
      <c r="AG12" s="289">
        <v>47249.72</v>
      </c>
      <c r="AH12" s="289"/>
      <c r="AI12" s="289"/>
      <c r="AJ12" s="289">
        <v>370</v>
      </c>
      <c r="AK12" s="103">
        <f t="shared" si="1"/>
        <v>785257.31</v>
      </c>
      <c r="AL12" s="37">
        <f t="shared" si="2"/>
        <v>35100</v>
      </c>
      <c r="AM12" s="26">
        <f t="shared" si="3"/>
        <v>750157.31</v>
      </c>
      <c r="AN12" s="17">
        <f t="shared" si="4"/>
        <v>540561.97</v>
      </c>
      <c r="AO12" s="19">
        <f t="shared" si="5"/>
        <v>507606.43000000005</v>
      </c>
      <c r="AP12" s="32">
        <f t="shared" si="6"/>
        <v>32955.539999999921</v>
      </c>
    </row>
    <row r="13" spans="1:42" x14ac:dyDescent="0.2">
      <c r="A13" t="s">
        <v>538</v>
      </c>
      <c r="B13" t="s">
        <v>540</v>
      </c>
      <c r="C13" s="97">
        <v>2329</v>
      </c>
      <c r="D13" s="74" t="s">
        <v>1278</v>
      </c>
      <c r="E13" s="62" t="s">
        <v>2173</v>
      </c>
      <c r="F13" s="287">
        <v>261825.43</v>
      </c>
      <c r="G13" s="287">
        <v>12974.59</v>
      </c>
      <c r="H13" s="287">
        <v>143606.96</v>
      </c>
      <c r="I13" s="287"/>
      <c r="J13" s="62">
        <v>192645.97</v>
      </c>
      <c r="K13" s="62">
        <v>308179.43</v>
      </c>
      <c r="L13" s="62"/>
      <c r="O13" s="288">
        <v>13020</v>
      </c>
      <c r="Q13" s="288"/>
      <c r="R13" s="288"/>
      <c r="S13" s="62">
        <v>35000</v>
      </c>
      <c r="T13" s="62"/>
      <c r="U13" s="62"/>
      <c r="V13" s="62">
        <v>667029.63</v>
      </c>
      <c r="W13" s="52"/>
      <c r="X13" s="52">
        <v>378774.48</v>
      </c>
      <c r="Y13" s="52"/>
      <c r="Z13" s="52"/>
      <c r="AA13" s="52">
        <v>304680</v>
      </c>
      <c r="AB13" s="52"/>
      <c r="AC13" s="289">
        <v>326073</v>
      </c>
      <c r="AD13" s="289"/>
      <c r="AE13" s="289"/>
      <c r="AF13" s="289">
        <v>145497.38</v>
      </c>
      <c r="AG13" s="289">
        <v>8946.66</v>
      </c>
      <c r="AH13" s="289"/>
      <c r="AI13" s="289"/>
      <c r="AJ13" s="289"/>
      <c r="AK13" s="103">
        <f t="shared" si="1"/>
        <v>418406.98</v>
      </c>
      <c r="AL13" s="37">
        <f t="shared" si="2"/>
        <v>13020</v>
      </c>
      <c r="AM13" s="26">
        <f t="shared" si="3"/>
        <v>405386.98</v>
      </c>
      <c r="AN13" s="17">
        <f t="shared" si="4"/>
        <v>683454.48</v>
      </c>
      <c r="AO13" s="19">
        <f t="shared" si="5"/>
        <v>480517.04</v>
      </c>
      <c r="AP13" s="32">
        <f t="shared" si="6"/>
        <v>202937.44</v>
      </c>
    </row>
    <row r="14" spans="1:42" x14ac:dyDescent="0.2">
      <c r="A14" t="s">
        <v>538</v>
      </c>
      <c r="B14" t="s">
        <v>540</v>
      </c>
      <c r="C14" s="97">
        <v>2781</v>
      </c>
      <c r="D14" s="74" t="s">
        <v>1279</v>
      </c>
      <c r="E14" s="62" t="s">
        <v>2174</v>
      </c>
      <c r="F14" s="287">
        <v>182112.71</v>
      </c>
      <c r="G14" s="287">
        <v>0</v>
      </c>
      <c r="H14" s="287">
        <v>356971.03</v>
      </c>
      <c r="I14" s="287"/>
      <c r="J14" s="62">
        <v>3</v>
      </c>
      <c r="K14" s="62">
        <v>329177.7</v>
      </c>
      <c r="L14" s="62"/>
      <c r="N14" s="288">
        <v>50000</v>
      </c>
      <c r="O14" s="288">
        <v>50870</v>
      </c>
      <c r="Q14" s="288"/>
      <c r="R14" s="288"/>
      <c r="S14" s="62">
        <v>15000</v>
      </c>
      <c r="T14" s="62"/>
      <c r="U14" s="62"/>
      <c r="V14" s="62">
        <v>818351.54</v>
      </c>
      <c r="W14" s="52"/>
      <c r="X14" s="52">
        <v>311263.82</v>
      </c>
      <c r="Y14" s="52"/>
      <c r="Z14" s="52"/>
      <c r="AA14" s="52">
        <v>175890</v>
      </c>
      <c r="AB14" s="52"/>
      <c r="AC14" s="289">
        <v>289406</v>
      </c>
      <c r="AD14" s="289"/>
      <c r="AE14" s="289"/>
      <c r="AF14" s="289">
        <v>152124.67000000001</v>
      </c>
      <c r="AG14" s="289">
        <v>14118.8</v>
      </c>
      <c r="AH14" s="289"/>
      <c r="AI14" s="289"/>
      <c r="AJ14" s="289"/>
      <c r="AK14" s="103">
        <f t="shared" si="1"/>
        <v>539083.74</v>
      </c>
      <c r="AL14" s="37">
        <f t="shared" si="2"/>
        <v>100870</v>
      </c>
      <c r="AM14" s="26">
        <f t="shared" si="3"/>
        <v>438213.74</v>
      </c>
      <c r="AN14" s="17">
        <f t="shared" si="4"/>
        <v>487153.82</v>
      </c>
      <c r="AO14" s="19">
        <f t="shared" si="5"/>
        <v>455649.47000000003</v>
      </c>
      <c r="AP14" s="32">
        <f t="shared" si="6"/>
        <v>31504.349999999977</v>
      </c>
    </row>
    <row r="15" spans="1:42" x14ac:dyDescent="0.2">
      <c r="A15" t="s">
        <v>538</v>
      </c>
      <c r="B15" t="s">
        <v>540</v>
      </c>
      <c r="C15" s="97">
        <v>3427</v>
      </c>
      <c r="D15" s="74" t="s">
        <v>1280</v>
      </c>
      <c r="E15" s="62" t="s">
        <v>2175</v>
      </c>
      <c r="F15" s="287">
        <v>188797.54</v>
      </c>
      <c r="G15" s="287">
        <v>0</v>
      </c>
      <c r="H15" s="287">
        <v>108878.39999999999</v>
      </c>
      <c r="I15" s="287"/>
      <c r="J15" s="62">
        <v>1455426.57</v>
      </c>
      <c r="K15" s="62">
        <v>159459.14000000001</v>
      </c>
      <c r="L15" s="62"/>
      <c r="O15" s="288">
        <v>39025</v>
      </c>
      <c r="Q15" s="288">
        <v>124.26</v>
      </c>
      <c r="R15" s="288"/>
      <c r="S15" s="62"/>
      <c r="T15" s="62"/>
      <c r="U15" s="62"/>
      <c r="V15" s="62">
        <v>3873985.05</v>
      </c>
      <c r="W15" s="52"/>
      <c r="X15" s="52">
        <v>176754.73</v>
      </c>
      <c r="Y15" s="52"/>
      <c r="Z15" s="52"/>
      <c r="AA15" s="52">
        <v>355470</v>
      </c>
      <c r="AB15" s="52"/>
      <c r="AC15" s="289">
        <v>380470</v>
      </c>
      <c r="AD15" s="289"/>
      <c r="AE15" s="289"/>
      <c r="AF15" s="289">
        <v>98814.5</v>
      </c>
      <c r="AG15" s="289">
        <v>659259.34</v>
      </c>
      <c r="AH15" s="289"/>
      <c r="AI15" s="289"/>
      <c r="AJ15" s="289"/>
      <c r="AK15" s="103">
        <f t="shared" si="1"/>
        <v>297675.94</v>
      </c>
      <c r="AL15" s="37">
        <f t="shared" si="2"/>
        <v>39149.26</v>
      </c>
      <c r="AM15" s="26">
        <f t="shared" si="3"/>
        <v>258526.68</v>
      </c>
      <c r="AN15" s="17">
        <f t="shared" si="4"/>
        <v>532224.73</v>
      </c>
      <c r="AO15" s="19">
        <f t="shared" si="5"/>
        <v>1138543.8399999999</v>
      </c>
      <c r="AP15" s="32">
        <f t="shared" si="6"/>
        <v>-606319.10999999987</v>
      </c>
    </row>
    <row r="16" spans="1:42" x14ac:dyDescent="0.2">
      <c r="A16" t="s">
        <v>538</v>
      </c>
      <c r="B16" t="s">
        <v>540</v>
      </c>
      <c r="C16" s="97">
        <v>2582</v>
      </c>
      <c r="D16" s="74" t="s">
        <v>1281</v>
      </c>
      <c r="E16" s="62" t="s">
        <v>2176</v>
      </c>
      <c r="F16" s="287">
        <v>29610.06</v>
      </c>
      <c r="G16" s="287">
        <v>9540</v>
      </c>
      <c r="H16" s="287">
        <v>199608.77</v>
      </c>
      <c r="I16" s="287"/>
      <c r="J16" s="62">
        <v>1539149.02</v>
      </c>
      <c r="K16" s="62">
        <v>189389.05</v>
      </c>
      <c r="L16" s="62"/>
      <c r="O16" s="288">
        <v>66838</v>
      </c>
      <c r="Q16" s="288"/>
      <c r="R16" s="288"/>
      <c r="S16" s="62"/>
      <c r="T16" s="62"/>
      <c r="U16" s="62"/>
      <c r="V16" s="62">
        <v>2037072.22</v>
      </c>
      <c r="W16" s="52"/>
      <c r="X16" s="52">
        <v>249534.46</v>
      </c>
      <c r="Y16" s="52"/>
      <c r="Z16" s="52"/>
      <c r="AA16" s="52">
        <v>230790</v>
      </c>
      <c r="AB16" s="52">
        <v>60000</v>
      </c>
      <c r="AC16" s="289">
        <v>358045</v>
      </c>
      <c r="AD16" s="289"/>
      <c r="AE16" s="289"/>
      <c r="AF16" s="289">
        <v>134119.24</v>
      </c>
      <c r="AG16" s="289">
        <v>26045.360000000001</v>
      </c>
      <c r="AH16" s="289"/>
      <c r="AI16" s="289"/>
      <c r="AJ16" s="289">
        <v>60000</v>
      </c>
      <c r="AK16" s="103">
        <f t="shared" si="1"/>
        <v>238758.83</v>
      </c>
      <c r="AL16" s="37">
        <f t="shared" si="2"/>
        <v>66838</v>
      </c>
      <c r="AM16" s="26">
        <f t="shared" si="3"/>
        <v>171920.83</v>
      </c>
      <c r="AN16" s="17">
        <f t="shared" si="4"/>
        <v>540324.46</v>
      </c>
      <c r="AO16" s="19">
        <f t="shared" si="5"/>
        <v>578209.6</v>
      </c>
      <c r="AP16" s="32">
        <f t="shared" si="6"/>
        <v>-37885.140000000014</v>
      </c>
    </row>
    <row r="17" spans="1:42" x14ac:dyDescent="0.2">
      <c r="A17" t="s">
        <v>538</v>
      </c>
      <c r="B17" t="s">
        <v>540</v>
      </c>
      <c r="C17" s="97">
        <v>1491</v>
      </c>
      <c r="D17" s="74" t="s">
        <v>1282</v>
      </c>
      <c r="E17" s="62" t="s">
        <v>2177</v>
      </c>
      <c r="F17" s="287">
        <v>282852.3</v>
      </c>
      <c r="G17" s="287">
        <v>0</v>
      </c>
      <c r="H17" s="287">
        <v>53941.25</v>
      </c>
      <c r="I17" s="287"/>
      <c r="J17" s="62">
        <v>261636.56</v>
      </c>
      <c r="K17" s="62">
        <v>499711.72</v>
      </c>
      <c r="L17" s="62"/>
      <c r="O17" s="288">
        <v>26987</v>
      </c>
      <c r="Q17" s="288"/>
      <c r="R17" s="288"/>
      <c r="S17" s="62"/>
      <c r="T17" s="62"/>
      <c r="U17" s="62"/>
      <c r="V17" s="62">
        <v>2706524.69</v>
      </c>
      <c r="W17" s="52"/>
      <c r="X17" s="52">
        <v>146048.12</v>
      </c>
      <c r="Y17" s="52"/>
      <c r="Z17" s="52"/>
      <c r="AA17" s="52">
        <v>296140</v>
      </c>
      <c r="AB17" s="52"/>
      <c r="AC17" s="289">
        <v>333151</v>
      </c>
      <c r="AD17" s="289"/>
      <c r="AE17" s="289"/>
      <c r="AF17" s="289">
        <v>58862.05</v>
      </c>
      <c r="AG17" s="289">
        <v>35533.96</v>
      </c>
      <c r="AH17" s="289"/>
      <c r="AI17" s="289"/>
      <c r="AJ17" s="289"/>
      <c r="AK17" s="103">
        <f t="shared" si="1"/>
        <v>336793.55</v>
      </c>
      <c r="AL17" s="37">
        <f t="shared" si="2"/>
        <v>26987</v>
      </c>
      <c r="AM17" s="26">
        <f t="shared" si="3"/>
        <v>309806.55</v>
      </c>
      <c r="AN17" s="17">
        <f t="shared" si="4"/>
        <v>442188.12</v>
      </c>
      <c r="AO17" s="19">
        <f t="shared" si="5"/>
        <v>427547.01</v>
      </c>
      <c r="AP17" s="32">
        <f t="shared" si="6"/>
        <v>14641.109999999986</v>
      </c>
    </row>
    <row r="18" spans="1:42" x14ac:dyDescent="0.2">
      <c r="A18" t="s">
        <v>538</v>
      </c>
      <c r="B18" t="s">
        <v>540</v>
      </c>
      <c r="C18" s="97">
        <v>2154</v>
      </c>
      <c r="D18" s="74" t="s">
        <v>1283</v>
      </c>
      <c r="E18" s="62" t="s">
        <v>2178</v>
      </c>
      <c r="F18" s="287">
        <v>194141.05</v>
      </c>
      <c r="G18" s="287">
        <v>44600</v>
      </c>
      <c r="H18" s="287">
        <v>141144.64000000001</v>
      </c>
      <c r="I18" s="287"/>
      <c r="J18" s="62">
        <v>83655.039999999994</v>
      </c>
      <c r="K18" s="62">
        <v>234734.75</v>
      </c>
      <c r="L18" s="62"/>
      <c r="O18" s="288">
        <v>26200</v>
      </c>
      <c r="Q18" s="288"/>
      <c r="R18" s="288"/>
      <c r="S18" s="62"/>
      <c r="T18" s="62"/>
      <c r="U18" s="62"/>
      <c r="V18" s="62">
        <v>865508.28</v>
      </c>
      <c r="W18" s="52"/>
      <c r="X18" s="52">
        <v>276671.95</v>
      </c>
      <c r="Y18" s="52"/>
      <c r="Z18" s="52"/>
      <c r="AA18" s="52">
        <v>162120</v>
      </c>
      <c r="AB18" s="52"/>
      <c r="AC18" s="289">
        <v>193620</v>
      </c>
      <c r="AD18" s="289"/>
      <c r="AE18" s="289"/>
      <c r="AF18" s="289">
        <v>127782.06</v>
      </c>
      <c r="AG18" s="289">
        <v>15</v>
      </c>
      <c r="AH18" s="289"/>
      <c r="AI18" s="289"/>
      <c r="AJ18" s="289"/>
      <c r="AK18" s="103">
        <f t="shared" si="1"/>
        <v>379885.69</v>
      </c>
      <c r="AL18" s="37">
        <f t="shared" si="2"/>
        <v>26200</v>
      </c>
      <c r="AM18" s="26">
        <f t="shared" si="3"/>
        <v>353685.69</v>
      </c>
      <c r="AN18" s="17">
        <f t="shared" si="4"/>
        <v>438791.95</v>
      </c>
      <c r="AO18" s="19">
        <f t="shared" si="5"/>
        <v>321417.06</v>
      </c>
      <c r="AP18" s="32">
        <f t="shared" si="6"/>
        <v>117374.89000000001</v>
      </c>
    </row>
    <row r="19" spans="1:42" x14ac:dyDescent="0.2">
      <c r="A19" t="s">
        <v>538</v>
      </c>
      <c r="B19" t="s">
        <v>540</v>
      </c>
      <c r="C19" s="97">
        <v>3909</v>
      </c>
      <c r="D19" s="74" t="s">
        <v>1284</v>
      </c>
      <c r="E19" s="62" t="s">
        <v>2179</v>
      </c>
      <c r="F19" s="287">
        <v>185063</v>
      </c>
      <c r="G19" s="287">
        <v>0</v>
      </c>
      <c r="H19" s="287">
        <v>95827.04</v>
      </c>
      <c r="I19" s="287"/>
      <c r="J19" s="62">
        <v>48150.15</v>
      </c>
      <c r="K19" s="62">
        <v>158282.21</v>
      </c>
      <c r="L19" s="62"/>
      <c r="O19" s="288">
        <v>60850</v>
      </c>
      <c r="Q19" s="288"/>
      <c r="R19" s="288"/>
      <c r="S19" s="62"/>
      <c r="T19" s="62"/>
      <c r="U19" s="62"/>
      <c r="V19" s="62">
        <v>2831701.19</v>
      </c>
      <c r="W19" s="52"/>
      <c r="X19" s="52">
        <v>268993.67</v>
      </c>
      <c r="Y19" s="52"/>
      <c r="Z19" s="52"/>
      <c r="AA19" s="52">
        <v>280170</v>
      </c>
      <c r="AB19" s="52"/>
      <c r="AC19" s="289">
        <v>417700</v>
      </c>
      <c r="AD19" s="289"/>
      <c r="AE19" s="289"/>
      <c r="AF19" s="289">
        <v>78234.320000000007</v>
      </c>
      <c r="AG19" s="289">
        <v>4001.28</v>
      </c>
      <c r="AH19" s="289"/>
      <c r="AI19" s="289"/>
      <c r="AJ19" s="289"/>
      <c r="AK19" s="103">
        <f t="shared" si="1"/>
        <v>280890.03999999998</v>
      </c>
      <c r="AL19" s="37">
        <f t="shared" si="2"/>
        <v>60850</v>
      </c>
      <c r="AM19" s="26">
        <f t="shared" si="3"/>
        <v>220040.03999999998</v>
      </c>
      <c r="AN19" s="17">
        <f t="shared" si="4"/>
        <v>549163.66999999993</v>
      </c>
      <c r="AO19" s="19">
        <f t="shared" si="5"/>
        <v>499935.60000000003</v>
      </c>
      <c r="AP19" s="32">
        <f t="shared" si="6"/>
        <v>49228.069999999891</v>
      </c>
    </row>
    <row r="20" spans="1:42" x14ac:dyDescent="0.2">
      <c r="A20" t="s">
        <v>538</v>
      </c>
      <c r="B20" t="s">
        <v>540</v>
      </c>
      <c r="C20" s="97">
        <v>2875</v>
      </c>
      <c r="D20" s="74" t="s">
        <v>1285</v>
      </c>
      <c r="E20" s="62" t="s">
        <v>2180</v>
      </c>
      <c r="F20" s="287">
        <v>628353.23</v>
      </c>
      <c r="G20" s="287">
        <v>7800</v>
      </c>
      <c r="H20" s="287">
        <v>236072.39</v>
      </c>
      <c r="I20" s="287"/>
      <c r="J20" s="62">
        <v>2580671.91</v>
      </c>
      <c r="K20" s="62">
        <v>439131.84</v>
      </c>
      <c r="L20" s="62"/>
      <c r="O20" s="288">
        <v>7950</v>
      </c>
      <c r="Q20" s="288">
        <v>1000</v>
      </c>
      <c r="R20" s="288"/>
      <c r="S20" s="62"/>
      <c r="T20" s="62"/>
      <c r="U20" s="62"/>
      <c r="V20" s="62">
        <v>5546813.3099999996</v>
      </c>
      <c r="W20" s="52"/>
      <c r="X20" s="52">
        <v>235383.01</v>
      </c>
      <c r="Y20" s="52"/>
      <c r="Z20" s="52">
        <v>1787.43</v>
      </c>
      <c r="AA20" s="52">
        <v>245420</v>
      </c>
      <c r="AB20" s="52"/>
      <c r="AC20" s="289">
        <v>276510</v>
      </c>
      <c r="AD20" s="289"/>
      <c r="AE20" s="289"/>
      <c r="AF20" s="289">
        <v>83649.240000000005</v>
      </c>
      <c r="AG20" s="289">
        <v>3083.75</v>
      </c>
      <c r="AH20" s="289"/>
      <c r="AI20" s="289"/>
      <c r="AJ20" s="289"/>
      <c r="AK20" s="103">
        <f t="shared" si="1"/>
        <v>872225.62</v>
      </c>
      <c r="AL20" s="37">
        <f t="shared" si="2"/>
        <v>8950</v>
      </c>
      <c r="AM20" s="26">
        <f t="shared" si="3"/>
        <v>863275.62</v>
      </c>
      <c r="AN20" s="17">
        <f t="shared" si="4"/>
        <v>482590.44</v>
      </c>
      <c r="AO20" s="19">
        <f t="shared" si="5"/>
        <v>363242.99</v>
      </c>
      <c r="AP20" s="32">
        <f t="shared" si="6"/>
        <v>119347.45000000001</v>
      </c>
    </row>
    <row r="21" spans="1:42" x14ac:dyDescent="0.2">
      <c r="A21" t="s">
        <v>538</v>
      </c>
      <c r="B21" t="s">
        <v>540</v>
      </c>
      <c r="C21" s="97">
        <v>4102</v>
      </c>
      <c r="D21" s="74" t="s">
        <v>1286</v>
      </c>
      <c r="E21" s="62" t="s">
        <v>2181</v>
      </c>
      <c r="F21" s="287">
        <v>339153.12</v>
      </c>
      <c r="G21" s="287">
        <v>0</v>
      </c>
      <c r="H21" s="287">
        <v>111957.82</v>
      </c>
      <c r="I21" s="287"/>
      <c r="J21" s="62">
        <v>2537424.7999999998</v>
      </c>
      <c r="K21" s="62">
        <v>1243178.43</v>
      </c>
      <c r="L21" s="62"/>
      <c r="O21" s="288">
        <v>17369</v>
      </c>
      <c r="Q21" s="288"/>
      <c r="R21" s="288"/>
      <c r="S21" s="62">
        <v>33000</v>
      </c>
      <c r="T21" s="62"/>
      <c r="U21" s="62"/>
      <c r="V21" s="62">
        <v>1606327.04</v>
      </c>
      <c r="W21" s="52"/>
      <c r="X21" s="52">
        <v>417934.1</v>
      </c>
      <c r="Y21" s="52"/>
      <c r="Z21" s="52"/>
      <c r="AA21" s="52">
        <v>315700</v>
      </c>
      <c r="AB21" s="52"/>
      <c r="AC21" s="289">
        <v>417794</v>
      </c>
      <c r="AD21" s="289"/>
      <c r="AE21" s="289"/>
      <c r="AF21" s="289">
        <v>170830.5</v>
      </c>
      <c r="AG21" s="289">
        <v>22939.84</v>
      </c>
      <c r="AH21" s="289"/>
      <c r="AI21" s="289"/>
      <c r="AJ21" s="289"/>
      <c r="AK21" s="103">
        <f t="shared" si="1"/>
        <v>451110.94</v>
      </c>
      <c r="AL21" s="37">
        <f t="shared" si="2"/>
        <v>17369</v>
      </c>
      <c r="AM21" s="26">
        <f t="shared" si="3"/>
        <v>433741.94</v>
      </c>
      <c r="AN21" s="17">
        <f t="shared" si="4"/>
        <v>733634.1</v>
      </c>
      <c r="AO21" s="19">
        <f t="shared" si="5"/>
        <v>611564.34</v>
      </c>
      <c r="AP21" s="32">
        <f t="shared" si="6"/>
        <v>122069.76000000001</v>
      </c>
    </row>
    <row r="22" spans="1:42" x14ac:dyDescent="0.2">
      <c r="A22" t="s">
        <v>538</v>
      </c>
      <c r="B22" t="s">
        <v>540</v>
      </c>
      <c r="C22" s="97">
        <v>3593</v>
      </c>
      <c r="D22" s="74" t="s">
        <v>1287</v>
      </c>
      <c r="E22" s="62" t="s">
        <v>2182</v>
      </c>
      <c r="F22" s="287">
        <v>535609.23</v>
      </c>
      <c r="G22" s="287">
        <v>0</v>
      </c>
      <c r="H22" s="287">
        <v>59395.08</v>
      </c>
      <c r="I22" s="287"/>
      <c r="J22" s="62">
        <v>1907908.17</v>
      </c>
      <c r="K22" s="62">
        <v>501790.17</v>
      </c>
      <c r="L22" s="62"/>
      <c r="O22" s="288">
        <v>43709</v>
      </c>
      <c r="Q22" s="288">
        <v>698</v>
      </c>
      <c r="R22" s="288"/>
      <c r="S22" s="62"/>
      <c r="T22" s="62"/>
      <c r="U22" s="62"/>
      <c r="V22" s="62">
        <v>1373222.93</v>
      </c>
      <c r="W22" s="52"/>
      <c r="X22" s="52">
        <v>191791.18</v>
      </c>
      <c r="Y22" s="52"/>
      <c r="Z22" s="52"/>
      <c r="AA22" s="52">
        <v>459040</v>
      </c>
      <c r="AB22" s="52"/>
      <c r="AC22" s="289">
        <v>510939</v>
      </c>
      <c r="AD22" s="289"/>
      <c r="AE22" s="289"/>
      <c r="AF22" s="289">
        <v>126049.7</v>
      </c>
      <c r="AG22" s="289">
        <v>36639</v>
      </c>
      <c r="AH22" s="289"/>
      <c r="AI22" s="289"/>
      <c r="AJ22" s="289"/>
      <c r="AK22" s="103">
        <f t="shared" si="1"/>
        <v>595004.30999999994</v>
      </c>
      <c r="AL22" s="37">
        <f t="shared" si="2"/>
        <v>44407</v>
      </c>
      <c r="AM22" s="26">
        <f t="shared" si="3"/>
        <v>550597.30999999994</v>
      </c>
      <c r="AN22" s="17">
        <f t="shared" si="4"/>
        <v>650831.17999999993</v>
      </c>
      <c r="AO22" s="19">
        <f t="shared" si="5"/>
        <v>673627.7</v>
      </c>
      <c r="AP22" s="32">
        <f t="shared" si="6"/>
        <v>-22796.520000000019</v>
      </c>
    </row>
    <row r="23" spans="1:42" x14ac:dyDescent="0.2">
      <c r="A23" t="s">
        <v>538</v>
      </c>
      <c r="B23" t="s">
        <v>540</v>
      </c>
      <c r="C23" s="97">
        <v>2119</v>
      </c>
      <c r="D23" s="74" t="s">
        <v>1288</v>
      </c>
      <c r="E23" s="62" t="s">
        <v>2183</v>
      </c>
      <c r="F23" s="287">
        <v>453201.73</v>
      </c>
      <c r="G23" s="287">
        <v>51581.02</v>
      </c>
      <c r="H23" s="287">
        <v>100264.01</v>
      </c>
      <c r="I23" s="287"/>
      <c r="J23" s="62">
        <v>2032971.88</v>
      </c>
      <c r="K23" s="62">
        <v>-181297.73</v>
      </c>
      <c r="L23" s="62"/>
      <c r="O23" s="288">
        <v>43660</v>
      </c>
      <c r="Q23" s="288"/>
      <c r="R23" s="288"/>
      <c r="S23" s="62"/>
      <c r="T23" s="62"/>
      <c r="U23" s="62"/>
      <c r="V23" s="62">
        <v>466379.49</v>
      </c>
      <c r="W23" s="52"/>
      <c r="X23" s="52">
        <v>216264.13</v>
      </c>
      <c r="Y23" s="52"/>
      <c r="Z23" s="52"/>
      <c r="AA23" s="52">
        <v>206610</v>
      </c>
      <c r="AB23" s="52"/>
      <c r="AC23" s="289">
        <v>289479</v>
      </c>
      <c r="AD23" s="289"/>
      <c r="AE23" s="289"/>
      <c r="AF23" s="289">
        <v>115499.3</v>
      </c>
      <c r="AG23" s="289">
        <v>911231.24</v>
      </c>
      <c r="AH23" s="289"/>
      <c r="AI23" s="289"/>
      <c r="AJ23" s="289"/>
      <c r="AK23" s="103">
        <f t="shared" si="1"/>
        <v>605046.76</v>
      </c>
      <c r="AL23" s="37">
        <f t="shared" si="2"/>
        <v>43660</v>
      </c>
      <c r="AM23" s="26">
        <f t="shared" si="3"/>
        <v>561386.76</v>
      </c>
      <c r="AN23" s="17">
        <f t="shared" si="4"/>
        <v>422874.13</v>
      </c>
      <c r="AO23" s="19">
        <f t="shared" si="5"/>
        <v>1316209.54</v>
      </c>
      <c r="AP23" s="32">
        <f t="shared" si="6"/>
        <v>-893335.41</v>
      </c>
    </row>
    <row r="24" spans="1:42" x14ac:dyDescent="0.2">
      <c r="A24" t="s">
        <v>538</v>
      </c>
      <c r="B24" t="s">
        <v>540</v>
      </c>
      <c r="C24" s="97">
        <v>2646</v>
      </c>
      <c r="D24" s="74" t="s">
        <v>1289</v>
      </c>
      <c r="E24" s="62" t="s">
        <v>2184</v>
      </c>
      <c r="F24" s="287">
        <v>131702.31</v>
      </c>
      <c r="G24" s="287">
        <v>59206</v>
      </c>
      <c r="H24" s="287">
        <v>162787.72</v>
      </c>
      <c r="I24" s="287"/>
      <c r="J24" s="62">
        <v>229567.97</v>
      </c>
      <c r="K24" s="62">
        <v>305595.55</v>
      </c>
      <c r="L24" s="62"/>
      <c r="N24" s="288">
        <v>50000</v>
      </c>
      <c r="O24" s="288">
        <v>21138</v>
      </c>
      <c r="Q24" s="288"/>
      <c r="R24" s="288"/>
      <c r="S24" s="62"/>
      <c r="T24" s="62"/>
      <c r="U24" s="62"/>
      <c r="V24" s="62">
        <v>1804328.64</v>
      </c>
      <c r="W24" s="52"/>
      <c r="X24" s="52">
        <v>256556.84</v>
      </c>
      <c r="Y24" s="52"/>
      <c r="Z24" s="52"/>
      <c r="AA24" s="52">
        <v>247752</v>
      </c>
      <c r="AB24" s="52"/>
      <c r="AC24" s="289">
        <v>280440</v>
      </c>
      <c r="AD24" s="289"/>
      <c r="AE24" s="289"/>
      <c r="AF24" s="289">
        <v>106220.57</v>
      </c>
      <c r="AG24" s="289">
        <v>176010</v>
      </c>
      <c r="AH24" s="289"/>
      <c r="AI24" s="289"/>
      <c r="AJ24" s="289"/>
      <c r="AK24" s="103">
        <f t="shared" si="1"/>
        <v>353696.03</v>
      </c>
      <c r="AL24" s="37">
        <f t="shared" si="2"/>
        <v>71138</v>
      </c>
      <c r="AM24" s="26">
        <f t="shared" si="3"/>
        <v>282558.03000000003</v>
      </c>
      <c r="AN24" s="17">
        <f t="shared" si="4"/>
        <v>504308.83999999997</v>
      </c>
      <c r="AO24" s="19">
        <f t="shared" si="5"/>
        <v>562670.57000000007</v>
      </c>
      <c r="AP24" s="32">
        <f t="shared" si="6"/>
        <v>-58361.730000000098</v>
      </c>
    </row>
    <row r="25" spans="1:42" x14ac:dyDescent="0.2">
      <c r="A25" t="s">
        <v>538</v>
      </c>
      <c r="B25" t="s">
        <v>540</v>
      </c>
      <c r="C25" s="97">
        <v>6232</v>
      </c>
      <c r="D25" s="74" t="s">
        <v>1290</v>
      </c>
      <c r="E25" s="62" t="s">
        <v>2185</v>
      </c>
      <c r="F25" s="287">
        <v>431612.94</v>
      </c>
      <c r="G25" s="287">
        <v>0</v>
      </c>
      <c r="H25" s="287">
        <v>294969.38</v>
      </c>
      <c r="I25" s="287"/>
      <c r="J25" s="62">
        <v>457234.98</v>
      </c>
      <c r="K25" s="62">
        <v>93701.98</v>
      </c>
      <c r="L25" s="62"/>
      <c r="O25" s="288">
        <v>59242</v>
      </c>
      <c r="Q25" s="288"/>
      <c r="R25" s="288"/>
      <c r="S25" s="62"/>
      <c r="T25" s="62"/>
      <c r="U25" s="62"/>
      <c r="V25" s="62">
        <v>1601555.91</v>
      </c>
      <c r="W25" s="52"/>
      <c r="X25" s="52">
        <v>482946.04</v>
      </c>
      <c r="Y25" s="52"/>
      <c r="Z25" s="52"/>
      <c r="AA25" s="52">
        <v>266490</v>
      </c>
      <c r="AB25" s="52"/>
      <c r="AC25" s="289">
        <v>429703.81</v>
      </c>
      <c r="AD25" s="289"/>
      <c r="AE25" s="289"/>
      <c r="AF25" s="289">
        <v>448340.59</v>
      </c>
      <c r="AG25" s="289">
        <v>15</v>
      </c>
      <c r="AH25" s="289"/>
      <c r="AI25" s="289"/>
      <c r="AJ25" s="289"/>
      <c r="AK25" s="103">
        <f t="shared" si="1"/>
        <v>726582.32000000007</v>
      </c>
      <c r="AL25" s="37">
        <f t="shared" si="2"/>
        <v>59242</v>
      </c>
      <c r="AM25" s="26">
        <f t="shared" si="3"/>
        <v>667340.32000000007</v>
      </c>
      <c r="AN25" s="17">
        <f t="shared" si="4"/>
        <v>749436.04</v>
      </c>
      <c r="AO25" s="19">
        <f t="shared" si="5"/>
        <v>878059.4</v>
      </c>
      <c r="AP25" s="32">
        <f t="shared" si="6"/>
        <v>-128623.35999999999</v>
      </c>
    </row>
    <row r="26" spans="1:42" x14ac:dyDescent="0.2">
      <c r="A26" t="s">
        <v>538</v>
      </c>
      <c r="B26" t="s">
        <v>540</v>
      </c>
      <c r="C26" s="97">
        <v>5126</v>
      </c>
      <c r="D26" s="74" t="s">
        <v>1291</v>
      </c>
      <c r="E26" s="62" t="s">
        <v>2186</v>
      </c>
      <c r="F26" s="287">
        <v>254478.54</v>
      </c>
      <c r="G26" s="287">
        <v>43000</v>
      </c>
      <c r="H26" s="287">
        <v>80298.710000000006</v>
      </c>
      <c r="I26" s="287"/>
      <c r="J26" s="62">
        <v>128695.22</v>
      </c>
      <c r="K26" s="62">
        <v>233908.39</v>
      </c>
      <c r="L26" s="62"/>
      <c r="O26" s="288">
        <v>11035</v>
      </c>
      <c r="Q26" s="288"/>
      <c r="R26" s="288"/>
      <c r="S26" s="62"/>
      <c r="T26" s="62"/>
      <c r="U26" s="62"/>
      <c r="V26" s="62">
        <v>1188537.31</v>
      </c>
      <c r="W26" s="52"/>
      <c r="X26" s="52">
        <v>208935.7</v>
      </c>
      <c r="Y26" s="52"/>
      <c r="Z26" s="52"/>
      <c r="AA26" s="52">
        <v>233860</v>
      </c>
      <c r="AB26" s="52"/>
      <c r="AC26" s="289">
        <v>265240</v>
      </c>
      <c r="AD26" s="289"/>
      <c r="AE26" s="289"/>
      <c r="AF26" s="289">
        <v>378429.2</v>
      </c>
      <c r="AG26" s="289">
        <v>15</v>
      </c>
      <c r="AH26" s="289"/>
      <c r="AI26" s="289"/>
      <c r="AJ26" s="289"/>
      <c r="AK26" s="103">
        <f t="shared" si="1"/>
        <v>377777.25000000006</v>
      </c>
      <c r="AL26" s="37">
        <f t="shared" si="2"/>
        <v>11035</v>
      </c>
      <c r="AM26" s="26">
        <f t="shared" si="3"/>
        <v>366742.25000000006</v>
      </c>
      <c r="AN26" s="17">
        <f t="shared" si="4"/>
        <v>442795.7</v>
      </c>
      <c r="AO26" s="19">
        <f t="shared" si="5"/>
        <v>643684.19999999995</v>
      </c>
      <c r="AP26" s="32">
        <f t="shared" si="6"/>
        <v>-200888.49999999994</v>
      </c>
    </row>
    <row r="27" spans="1:42" x14ac:dyDescent="0.2">
      <c r="A27" t="s">
        <v>538</v>
      </c>
      <c r="B27" t="s">
        <v>540</v>
      </c>
      <c r="C27" s="97">
        <v>2780</v>
      </c>
      <c r="D27" s="74" t="s">
        <v>1292</v>
      </c>
      <c r="E27" s="62" t="s">
        <v>2303</v>
      </c>
      <c r="F27" s="287">
        <v>102352.64</v>
      </c>
      <c r="G27" s="287"/>
      <c r="H27" s="287">
        <v>263028.2</v>
      </c>
      <c r="I27" s="287"/>
      <c r="J27" s="62">
        <v>687741.56</v>
      </c>
      <c r="K27" s="62">
        <v>342593.66</v>
      </c>
      <c r="L27" s="62"/>
      <c r="O27" s="288">
        <v>33280</v>
      </c>
      <c r="Q27" s="288">
        <v>415572.97</v>
      </c>
      <c r="R27" s="288"/>
      <c r="S27" s="62"/>
      <c r="T27" s="62"/>
      <c r="U27" s="62"/>
      <c r="V27" s="62">
        <v>3378480.39</v>
      </c>
      <c r="W27" s="52"/>
      <c r="X27" s="52">
        <v>295577.24</v>
      </c>
      <c r="Y27" s="52"/>
      <c r="Z27" s="52"/>
      <c r="AA27" s="52">
        <v>89030</v>
      </c>
      <c r="AB27" s="52"/>
      <c r="AC27" s="289">
        <v>208656.5</v>
      </c>
      <c r="AD27" s="289"/>
      <c r="AE27" s="289"/>
      <c r="AF27" s="289">
        <v>75885.8</v>
      </c>
      <c r="AG27" s="289">
        <v>15</v>
      </c>
      <c r="AH27" s="289"/>
      <c r="AI27" s="289"/>
      <c r="AJ27" s="289"/>
      <c r="AK27" s="103">
        <f t="shared" si="1"/>
        <v>365380.84</v>
      </c>
      <c r="AL27" s="37">
        <f t="shared" si="2"/>
        <v>448852.97</v>
      </c>
      <c r="AM27" s="26">
        <f t="shared" si="3"/>
        <v>-83472.129999999946</v>
      </c>
      <c r="AN27" s="17">
        <f t="shared" si="4"/>
        <v>384607.24</v>
      </c>
      <c r="AO27" s="19">
        <f t="shared" si="5"/>
        <v>284557.3</v>
      </c>
      <c r="AP27" s="32">
        <f t="shared" si="6"/>
        <v>100049.94</v>
      </c>
    </row>
    <row r="28" spans="1:42" x14ac:dyDescent="0.2">
      <c r="A28" t="s">
        <v>538</v>
      </c>
      <c r="B28" t="s">
        <v>540</v>
      </c>
      <c r="C28" s="97">
        <v>2904</v>
      </c>
      <c r="D28" s="74" t="s">
        <v>1293</v>
      </c>
      <c r="E28" s="62" t="s">
        <v>2308</v>
      </c>
      <c r="F28" s="287">
        <v>269743.92</v>
      </c>
      <c r="G28" s="287">
        <v>7800</v>
      </c>
      <c r="H28" s="287">
        <v>118601.18</v>
      </c>
      <c r="I28" s="287"/>
      <c r="J28" s="62">
        <v>3515581.2</v>
      </c>
      <c r="K28" s="62">
        <v>248782.91</v>
      </c>
      <c r="L28" s="62"/>
      <c r="O28" s="288">
        <v>33920</v>
      </c>
      <c r="Q28" s="288"/>
      <c r="R28" s="288"/>
      <c r="S28" s="62"/>
      <c r="T28" s="62"/>
      <c r="U28" s="62"/>
      <c r="V28" s="62">
        <v>4652638.84</v>
      </c>
      <c r="W28" s="52"/>
      <c r="X28" s="52">
        <v>175494.38</v>
      </c>
      <c r="Y28" s="52"/>
      <c r="Z28" s="52"/>
      <c r="AA28" s="52">
        <v>185560</v>
      </c>
      <c r="AB28" s="52"/>
      <c r="AC28" s="289">
        <v>216907</v>
      </c>
      <c r="AD28" s="289"/>
      <c r="AE28" s="289"/>
      <c r="AF28" s="289">
        <v>108917.33</v>
      </c>
      <c r="AG28" s="289">
        <v>15</v>
      </c>
      <c r="AH28" s="289"/>
      <c r="AI28" s="289"/>
      <c r="AJ28" s="289"/>
      <c r="AK28" s="103">
        <f t="shared" si="1"/>
        <v>396145.1</v>
      </c>
      <c r="AL28" s="37">
        <f t="shared" si="2"/>
        <v>33920</v>
      </c>
      <c r="AM28" s="26">
        <f t="shared" si="3"/>
        <v>362225.1</v>
      </c>
      <c r="AN28" s="17">
        <f t="shared" si="4"/>
        <v>361054.38</v>
      </c>
      <c r="AO28" s="19">
        <f t="shared" si="5"/>
        <v>325839.33</v>
      </c>
      <c r="AP28" s="32">
        <f t="shared" si="6"/>
        <v>35215.049999999988</v>
      </c>
    </row>
    <row r="29" spans="1:42" x14ac:dyDescent="0.2">
      <c r="A29" t="s">
        <v>543</v>
      </c>
      <c r="B29" t="s">
        <v>544</v>
      </c>
      <c r="C29" s="97">
        <v>3964</v>
      </c>
      <c r="D29" s="74" t="s">
        <v>1294</v>
      </c>
      <c r="E29" s="62" t="s">
        <v>2187</v>
      </c>
      <c r="F29" s="287">
        <v>183854.17</v>
      </c>
      <c r="G29" s="287">
        <v>0</v>
      </c>
      <c r="H29" s="287">
        <v>26304</v>
      </c>
      <c r="I29" s="287"/>
      <c r="J29" s="62">
        <v>2321942.7200000002</v>
      </c>
      <c r="K29" s="62">
        <v>219990.86</v>
      </c>
      <c r="L29" s="62"/>
      <c r="Q29" s="288"/>
      <c r="R29" s="288"/>
      <c r="S29" s="62"/>
      <c r="T29" s="62"/>
      <c r="U29" s="62">
        <v>-1232390.33</v>
      </c>
      <c r="V29" s="62">
        <v>3908830.71</v>
      </c>
      <c r="W29" s="52"/>
      <c r="X29" s="52">
        <v>78236.39</v>
      </c>
      <c r="Y29" s="52"/>
      <c r="Z29" s="52"/>
      <c r="AA29" s="52">
        <v>374340</v>
      </c>
      <c r="AB29" s="52">
        <v>286150</v>
      </c>
      <c r="AC29" s="289">
        <v>524870</v>
      </c>
      <c r="AD29" s="289"/>
      <c r="AE29" s="289"/>
      <c r="AF29" s="289">
        <v>75604.17</v>
      </c>
      <c r="AG29" s="289">
        <v>54653.85</v>
      </c>
      <c r="AH29" s="289"/>
      <c r="AI29" s="289"/>
      <c r="AJ29" s="289">
        <v>1140</v>
      </c>
      <c r="AK29" s="103">
        <f t="shared" si="1"/>
        <v>210158.17</v>
      </c>
      <c r="AL29" s="37">
        <f t="shared" si="2"/>
        <v>0</v>
      </c>
      <c r="AM29" s="26">
        <f t="shared" si="3"/>
        <v>210158.17</v>
      </c>
      <c r="AN29" s="17">
        <f t="shared" si="4"/>
        <v>738726.39</v>
      </c>
      <c r="AO29" s="19">
        <f t="shared" si="5"/>
        <v>656268.02</v>
      </c>
      <c r="AP29" s="32">
        <f t="shared" si="6"/>
        <v>82458.37</v>
      </c>
    </row>
    <row r="30" spans="1:42" x14ac:dyDescent="0.2">
      <c r="A30" t="s">
        <v>543</v>
      </c>
      <c r="B30" t="s">
        <v>544</v>
      </c>
      <c r="C30" s="97">
        <v>5112</v>
      </c>
      <c r="D30" s="74" t="s">
        <v>1295</v>
      </c>
      <c r="E30" s="284" t="s">
        <v>2188</v>
      </c>
      <c r="F30" s="287">
        <v>283612.59999999998</v>
      </c>
      <c r="G30" s="287">
        <v>0</v>
      </c>
      <c r="H30" s="287">
        <v>195808.13</v>
      </c>
      <c r="I30" s="287"/>
      <c r="J30" s="62">
        <v>957168</v>
      </c>
      <c r="K30" s="62">
        <v>307553</v>
      </c>
      <c r="L30" s="62"/>
      <c r="Q30" s="288">
        <v>567000</v>
      </c>
      <c r="R30" s="288"/>
      <c r="S30" s="62"/>
      <c r="T30" s="62"/>
      <c r="U30" s="62">
        <v>-2796915.05</v>
      </c>
      <c r="V30" s="62">
        <v>3967213.3</v>
      </c>
      <c r="W30" s="52"/>
      <c r="X30" s="52">
        <v>319459.65000000002</v>
      </c>
      <c r="Y30" s="52"/>
      <c r="Z30" s="52"/>
      <c r="AA30" s="52">
        <v>333060</v>
      </c>
      <c r="AB30" s="52"/>
      <c r="AC30" s="289">
        <v>426930</v>
      </c>
      <c r="AD30" s="289"/>
      <c r="AE30" s="289"/>
      <c r="AF30" s="289">
        <v>176456.17</v>
      </c>
      <c r="AG30" s="289">
        <v>38868</v>
      </c>
      <c r="AH30" s="289"/>
      <c r="AI30" s="289"/>
      <c r="AJ30" s="289"/>
      <c r="AK30" s="103">
        <f t="shared" si="1"/>
        <v>479420.73</v>
      </c>
      <c r="AL30" s="37">
        <f t="shared" si="2"/>
        <v>567000</v>
      </c>
      <c r="AM30" s="26">
        <f t="shared" si="3"/>
        <v>-87579.270000000019</v>
      </c>
      <c r="AN30" s="17">
        <f t="shared" si="4"/>
        <v>652519.65</v>
      </c>
      <c r="AO30" s="19">
        <f t="shared" si="5"/>
        <v>642254.17000000004</v>
      </c>
      <c r="AP30" s="32">
        <f t="shared" si="6"/>
        <v>10265.479999999981</v>
      </c>
    </row>
    <row r="31" spans="1:42" x14ac:dyDescent="0.2">
      <c r="A31" t="s">
        <v>543</v>
      </c>
      <c r="B31" t="s">
        <v>544</v>
      </c>
      <c r="C31" s="97">
        <v>2863</v>
      </c>
      <c r="D31" s="74" t="s">
        <v>1296</v>
      </c>
      <c r="E31" s="62" t="s">
        <v>2189</v>
      </c>
      <c r="F31" s="287">
        <v>422226.86</v>
      </c>
      <c r="G31" s="287">
        <v>0</v>
      </c>
      <c r="H31" s="287">
        <v>56030.1</v>
      </c>
      <c r="I31" s="287"/>
      <c r="J31" s="62">
        <v>33845</v>
      </c>
      <c r="K31" s="62">
        <v>323874.25</v>
      </c>
      <c r="L31" s="62"/>
      <c r="Q31" s="288"/>
      <c r="R31" s="288"/>
      <c r="S31" s="62"/>
      <c r="T31" s="62"/>
      <c r="U31" s="62">
        <v>-949683.53</v>
      </c>
      <c r="V31" s="62">
        <v>1728640.99</v>
      </c>
      <c r="W31" s="52"/>
      <c r="X31" s="52">
        <v>219288.99</v>
      </c>
      <c r="Y31" s="52"/>
      <c r="Z31" s="52"/>
      <c r="AA31" s="52">
        <v>330000</v>
      </c>
      <c r="AB31" s="52"/>
      <c r="AC31" s="289">
        <v>359790</v>
      </c>
      <c r="AD31" s="289"/>
      <c r="AE31" s="289">
        <v>12480</v>
      </c>
      <c r="AF31" s="289">
        <v>74195.91</v>
      </c>
      <c r="AG31" s="289">
        <v>43307.33</v>
      </c>
      <c r="AH31" s="289"/>
      <c r="AI31" s="289"/>
      <c r="AJ31" s="289"/>
      <c r="AK31" s="103">
        <f t="shared" si="1"/>
        <v>478256.95999999996</v>
      </c>
      <c r="AL31" s="37">
        <f t="shared" si="2"/>
        <v>0</v>
      </c>
      <c r="AM31" s="26">
        <f t="shared" si="3"/>
        <v>478256.95999999996</v>
      </c>
      <c r="AN31" s="17">
        <f t="shared" si="4"/>
        <v>549288.99</v>
      </c>
      <c r="AO31" s="19">
        <f t="shared" si="5"/>
        <v>489773.24000000005</v>
      </c>
      <c r="AP31" s="32">
        <f t="shared" si="6"/>
        <v>59515.749999999942</v>
      </c>
    </row>
    <row r="32" spans="1:42" x14ac:dyDescent="0.2">
      <c r="A32" t="s">
        <v>543</v>
      </c>
      <c r="B32" t="s">
        <v>544</v>
      </c>
      <c r="C32" s="97">
        <v>3378</v>
      </c>
      <c r="D32" s="74" t="s">
        <v>1297</v>
      </c>
      <c r="E32" s="62" t="s">
        <v>2190</v>
      </c>
      <c r="F32" s="287">
        <v>245323.4</v>
      </c>
      <c r="G32" s="287">
        <v>29976</v>
      </c>
      <c r="H32" s="287">
        <v>264191.33</v>
      </c>
      <c r="I32" s="287"/>
      <c r="J32" s="62">
        <v>28260.82</v>
      </c>
      <c r="K32" s="62">
        <v>303440.33</v>
      </c>
      <c r="L32" s="62"/>
      <c r="Q32" s="288">
        <v>83025.210000000006</v>
      </c>
      <c r="R32" s="288"/>
      <c r="S32" s="62"/>
      <c r="T32" s="62"/>
      <c r="U32" s="62">
        <v>-1575777.78</v>
      </c>
      <c r="V32" s="62">
        <v>2399403.2599999998</v>
      </c>
      <c r="W32" s="52"/>
      <c r="X32" s="52">
        <v>192039.34</v>
      </c>
      <c r="Y32" s="52"/>
      <c r="Z32" s="52"/>
      <c r="AA32" s="52"/>
      <c r="AB32" s="52">
        <v>39647.69</v>
      </c>
      <c r="AC32" s="289">
        <v>107484</v>
      </c>
      <c r="AD32" s="289"/>
      <c r="AE32" s="289">
        <v>37016</v>
      </c>
      <c r="AF32" s="289">
        <v>80478.509999999995</v>
      </c>
      <c r="AG32" s="289">
        <v>24336.33</v>
      </c>
      <c r="AH32" s="289"/>
      <c r="AI32" s="289"/>
      <c r="AJ32" s="289"/>
      <c r="AK32" s="103">
        <f t="shared" si="1"/>
        <v>539490.73</v>
      </c>
      <c r="AL32" s="37">
        <f t="shared" si="2"/>
        <v>83025.210000000006</v>
      </c>
      <c r="AM32" s="26">
        <f t="shared" si="3"/>
        <v>456465.51999999996</v>
      </c>
      <c r="AN32" s="17">
        <f t="shared" si="4"/>
        <v>231687.03</v>
      </c>
      <c r="AO32" s="19">
        <f t="shared" si="5"/>
        <v>249314.84000000003</v>
      </c>
      <c r="AP32" s="32">
        <f t="shared" si="6"/>
        <v>-17627.810000000027</v>
      </c>
    </row>
    <row r="33" spans="1:42" x14ac:dyDescent="0.2">
      <c r="A33" t="s">
        <v>543</v>
      </c>
      <c r="B33" t="s">
        <v>544</v>
      </c>
      <c r="C33" s="97">
        <v>3946</v>
      </c>
      <c r="D33" s="74" t="s">
        <v>1298</v>
      </c>
      <c r="E33" s="62" t="s">
        <v>2191</v>
      </c>
      <c r="F33" s="287">
        <v>399202.02</v>
      </c>
      <c r="G33" s="287">
        <v>0</v>
      </c>
      <c r="H33" s="287">
        <v>51983.67</v>
      </c>
      <c r="I33" s="287"/>
      <c r="J33" s="62">
        <v>11339427.5</v>
      </c>
      <c r="K33" s="62">
        <v>371273.85</v>
      </c>
      <c r="L33" s="62"/>
      <c r="Q33" s="288">
        <v>625</v>
      </c>
      <c r="R33" s="288"/>
      <c r="S33" s="62"/>
      <c r="T33" s="62"/>
      <c r="U33" s="62">
        <v>4065270.96</v>
      </c>
      <c r="V33" s="62">
        <v>8039383.1299999999</v>
      </c>
      <c r="W33" s="52"/>
      <c r="X33" s="52">
        <v>380139.84</v>
      </c>
      <c r="Y33" s="52"/>
      <c r="Z33" s="52"/>
      <c r="AA33" s="52">
        <v>235350</v>
      </c>
      <c r="AB33" s="52"/>
      <c r="AC33" s="289">
        <v>400830</v>
      </c>
      <c r="AD33" s="289"/>
      <c r="AE33" s="289">
        <v>5208</v>
      </c>
      <c r="AF33" s="289">
        <v>101750.6</v>
      </c>
      <c r="AG33" s="289">
        <v>47269.29</v>
      </c>
      <c r="AH33" s="289"/>
      <c r="AI33" s="289"/>
      <c r="AJ33" s="289"/>
      <c r="AK33" s="103">
        <f t="shared" si="1"/>
        <v>451185.69</v>
      </c>
      <c r="AL33" s="37">
        <f t="shared" si="2"/>
        <v>625</v>
      </c>
      <c r="AM33" s="26">
        <f t="shared" si="3"/>
        <v>450560.69</v>
      </c>
      <c r="AN33" s="17">
        <f t="shared" si="4"/>
        <v>615489.84000000008</v>
      </c>
      <c r="AO33" s="19">
        <f t="shared" si="5"/>
        <v>555057.89</v>
      </c>
      <c r="AP33" s="32">
        <f t="shared" si="6"/>
        <v>60431.95000000007</v>
      </c>
    </row>
    <row r="34" spans="1:42" x14ac:dyDescent="0.2">
      <c r="A34" t="s">
        <v>543</v>
      </c>
      <c r="B34" t="s">
        <v>544</v>
      </c>
      <c r="C34" s="97">
        <v>4332</v>
      </c>
      <c r="D34" s="74" t="s">
        <v>1299</v>
      </c>
      <c r="E34" s="62" t="s">
        <v>2192</v>
      </c>
      <c r="F34" s="287">
        <v>281554.25</v>
      </c>
      <c r="G34" s="287">
        <v>0</v>
      </c>
      <c r="H34" s="287">
        <v>124659.81</v>
      </c>
      <c r="I34" s="287"/>
      <c r="J34" s="62">
        <v>2220872.8199999998</v>
      </c>
      <c r="K34" s="62">
        <v>82010.97</v>
      </c>
      <c r="L34" s="62"/>
      <c r="Q34" s="288"/>
      <c r="R34" s="288"/>
      <c r="S34" s="62"/>
      <c r="T34" s="62"/>
      <c r="U34" s="62">
        <v>541704.46</v>
      </c>
      <c r="V34" s="62">
        <v>2109112.34</v>
      </c>
      <c r="W34" s="52"/>
      <c r="X34" s="52">
        <v>311105.53000000003</v>
      </c>
      <c r="Y34" s="52"/>
      <c r="Z34" s="52"/>
      <c r="AA34" s="52">
        <v>220560</v>
      </c>
      <c r="AB34" s="52">
        <v>48150</v>
      </c>
      <c r="AC34" s="289">
        <v>343080</v>
      </c>
      <c r="AD34" s="289"/>
      <c r="AE34" s="289"/>
      <c r="AF34" s="289">
        <v>117529.35</v>
      </c>
      <c r="AG34" s="289">
        <v>56066.13</v>
      </c>
      <c r="AH34" s="289"/>
      <c r="AI34" s="289"/>
      <c r="AJ34" s="289">
        <v>3000</v>
      </c>
      <c r="AK34" s="103">
        <f t="shared" si="1"/>
        <v>406214.06</v>
      </c>
      <c r="AL34" s="37">
        <f t="shared" si="2"/>
        <v>0</v>
      </c>
      <c r="AM34" s="26">
        <f t="shared" si="3"/>
        <v>406214.06</v>
      </c>
      <c r="AN34" s="17">
        <f t="shared" si="4"/>
        <v>579815.53</v>
      </c>
      <c r="AO34" s="19">
        <f t="shared" si="5"/>
        <v>519675.48</v>
      </c>
      <c r="AP34" s="32">
        <f t="shared" si="6"/>
        <v>60140.050000000047</v>
      </c>
    </row>
    <row r="35" spans="1:42" x14ac:dyDescent="0.2">
      <c r="A35" t="s">
        <v>543</v>
      </c>
      <c r="B35" t="s">
        <v>544</v>
      </c>
      <c r="C35" s="97">
        <v>2103</v>
      </c>
      <c r="D35" s="74" t="s">
        <v>1300</v>
      </c>
      <c r="E35" s="62" t="s">
        <v>2193</v>
      </c>
      <c r="F35" s="287">
        <v>287466.96000000002</v>
      </c>
      <c r="G35" s="287">
        <v>2500</v>
      </c>
      <c r="H35" s="287">
        <v>59264.53</v>
      </c>
      <c r="I35" s="287"/>
      <c r="J35" s="62">
        <v>2228073.7000000002</v>
      </c>
      <c r="K35" s="62">
        <v>241112.49</v>
      </c>
      <c r="L35" s="62"/>
      <c r="Q35" s="288">
        <v>110</v>
      </c>
      <c r="R35" s="288"/>
      <c r="S35" s="62"/>
      <c r="T35" s="62"/>
      <c r="U35" s="62">
        <v>783834.26</v>
      </c>
      <c r="V35" s="62">
        <v>2003005.18</v>
      </c>
      <c r="W35" s="52"/>
      <c r="X35" s="52">
        <v>256791.18</v>
      </c>
      <c r="Y35" s="52"/>
      <c r="Z35" s="52">
        <v>557.59</v>
      </c>
      <c r="AA35" s="52"/>
      <c r="AB35" s="52"/>
      <c r="AC35" s="289">
        <v>70540</v>
      </c>
      <c r="AD35" s="289"/>
      <c r="AE35" s="289">
        <v>2520</v>
      </c>
      <c r="AF35" s="289">
        <v>101344.97</v>
      </c>
      <c r="AG35" s="289">
        <v>47743.56</v>
      </c>
      <c r="AH35" s="289"/>
      <c r="AI35" s="289"/>
      <c r="AJ35" s="289"/>
      <c r="AK35" s="103">
        <f t="shared" si="1"/>
        <v>349231.49</v>
      </c>
      <c r="AL35" s="37">
        <f t="shared" si="2"/>
        <v>110</v>
      </c>
      <c r="AM35" s="26">
        <f t="shared" si="3"/>
        <v>349121.49</v>
      </c>
      <c r="AN35" s="17">
        <f t="shared" si="4"/>
        <v>257348.77</v>
      </c>
      <c r="AO35" s="19">
        <f t="shared" si="5"/>
        <v>222148.53</v>
      </c>
      <c r="AP35" s="32">
        <f t="shared" si="6"/>
        <v>35200.239999999991</v>
      </c>
    </row>
    <row r="36" spans="1:42" x14ac:dyDescent="0.2">
      <c r="A36" t="s">
        <v>543</v>
      </c>
      <c r="B36" t="s">
        <v>544</v>
      </c>
      <c r="C36" s="97">
        <v>2710</v>
      </c>
      <c r="D36" s="74" t="s">
        <v>1301</v>
      </c>
      <c r="E36" s="62" t="s">
        <v>2194</v>
      </c>
      <c r="F36" s="287">
        <v>215670.5</v>
      </c>
      <c r="G36" s="287">
        <v>0</v>
      </c>
      <c r="H36" s="287">
        <v>10607.42</v>
      </c>
      <c r="I36" s="287"/>
      <c r="J36" s="62">
        <v>1281903.05</v>
      </c>
      <c r="K36" s="62">
        <v>142882</v>
      </c>
      <c r="L36" s="62"/>
      <c r="Q36" s="288"/>
      <c r="R36" s="288"/>
      <c r="S36" s="62"/>
      <c r="T36" s="62"/>
      <c r="U36" s="62">
        <v>-421262.16</v>
      </c>
      <c r="V36" s="62">
        <v>2067007.72</v>
      </c>
      <c r="W36" s="52"/>
      <c r="X36" s="52">
        <v>244408.53</v>
      </c>
      <c r="Y36" s="52"/>
      <c r="Z36" s="52"/>
      <c r="AA36" s="52"/>
      <c r="AB36" s="52"/>
      <c r="AC36" s="289">
        <v>45840</v>
      </c>
      <c r="AD36" s="289"/>
      <c r="AE36" s="289">
        <v>15680</v>
      </c>
      <c r="AF36" s="289">
        <v>148108.03</v>
      </c>
      <c r="AG36" s="289">
        <v>27996.09</v>
      </c>
      <c r="AH36" s="289"/>
      <c r="AI36" s="289"/>
      <c r="AJ36" s="289"/>
      <c r="AK36" s="103">
        <f t="shared" si="1"/>
        <v>226277.92</v>
      </c>
      <c r="AL36" s="37">
        <f t="shared" si="2"/>
        <v>0</v>
      </c>
      <c r="AM36" s="26">
        <f t="shared" si="3"/>
        <v>226277.92</v>
      </c>
      <c r="AN36" s="17">
        <f t="shared" si="4"/>
        <v>244408.53</v>
      </c>
      <c r="AO36" s="19">
        <f t="shared" si="5"/>
        <v>237624.12</v>
      </c>
      <c r="AP36" s="32">
        <f t="shared" si="6"/>
        <v>6784.4100000000035</v>
      </c>
    </row>
    <row r="37" spans="1:42" x14ac:dyDescent="0.2">
      <c r="A37" t="s">
        <v>543</v>
      </c>
      <c r="B37" t="s">
        <v>544</v>
      </c>
      <c r="C37" s="97">
        <v>2476</v>
      </c>
      <c r="D37" s="74" t="s">
        <v>1302</v>
      </c>
      <c r="E37" s="62" t="s">
        <v>2195</v>
      </c>
      <c r="F37" s="287">
        <v>120145.01</v>
      </c>
      <c r="G37" s="287">
        <v>0</v>
      </c>
      <c r="H37" s="287">
        <v>125552.08</v>
      </c>
      <c r="I37" s="287"/>
      <c r="J37" s="62">
        <v>554557.94999999995</v>
      </c>
      <c r="K37" s="62">
        <v>954627.57</v>
      </c>
      <c r="L37" s="62"/>
      <c r="Q37" s="288"/>
      <c r="R37" s="288"/>
      <c r="S37" s="62"/>
      <c r="T37" s="62"/>
      <c r="U37" s="62">
        <v>-1053403.8400000001</v>
      </c>
      <c r="V37" s="62">
        <v>2721924.84</v>
      </c>
      <c r="W37" s="52"/>
      <c r="X37" s="52">
        <v>414588.85</v>
      </c>
      <c r="Y37" s="52"/>
      <c r="Z37" s="52"/>
      <c r="AA37" s="52">
        <v>218120</v>
      </c>
      <c r="AB37" s="52"/>
      <c r="AC37" s="289">
        <v>339497</v>
      </c>
      <c r="AD37" s="289"/>
      <c r="AE37" s="289">
        <v>6212</v>
      </c>
      <c r="AF37" s="289">
        <v>154004.24</v>
      </c>
      <c r="AG37" s="289">
        <v>44277</v>
      </c>
      <c r="AH37" s="289"/>
      <c r="AI37" s="289"/>
      <c r="AJ37" s="289"/>
      <c r="AK37" s="103">
        <f t="shared" si="1"/>
        <v>245697.09</v>
      </c>
      <c r="AL37" s="37">
        <f t="shared" si="2"/>
        <v>0</v>
      </c>
      <c r="AM37" s="26">
        <f t="shared" si="3"/>
        <v>245697.09</v>
      </c>
      <c r="AN37" s="17">
        <f t="shared" si="4"/>
        <v>632708.85</v>
      </c>
      <c r="AO37" s="19">
        <f t="shared" si="5"/>
        <v>543990.24</v>
      </c>
      <c r="AP37" s="32">
        <f t="shared" si="6"/>
        <v>88718.609999999986</v>
      </c>
    </row>
    <row r="38" spans="1:42" x14ac:dyDescent="0.2">
      <c r="A38" t="s">
        <v>547</v>
      </c>
      <c r="B38" t="s">
        <v>548</v>
      </c>
      <c r="C38" s="97">
        <v>3590</v>
      </c>
      <c r="D38" s="74" t="s">
        <v>1303</v>
      </c>
      <c r="E38" s="62" t="s">
        <v>2335</v>
      </c>
      <c r="F38" s="287">
        <v>247140.88</v>
      </c>
      <c r="G38" s="287">
        <v>0</v>
      </c>
      <c r="H38" s="287">
        <v>77885.48</v>
      </c>
      <c r="I38" s="287"/>
      <c r="J38" s="62">
        <v>3</v>
      </c>
      <c r="K38" s="62">
        <v>-43828.02</v>
      </c>
      <c r="L38" s="62"/>
      <c r="O38" s="288">
        <v>55650</v>
      </c>
      <c r="Q38" s="288">
        <v>95.86</v>
      </c>
      <c r="R38" s="288"/>
      <c r="S38" s="62"/>
      <c r="T38" s="62"/>
      <c r="U38" s="62">
        <v>24493</v>
      </c>
      <c r="V38" s="62">
        <v>1153430.04</v>
      </c>
      <c r="W38" s="52"/>
      <c r="X38" s="52">
        <v>241017.13</v>
      </c>
      <c r="Y38" s="52"/>
      <c r="Z38" s="52"/>
      <c r="AA38" s="52">
        <v>259980</v>
      </c>
      <c r="AB38" s="52"/>
      <c r="AC38" s="289">
        <v>314812</v>
      </c>
      <c r="AD38" s="289"/>
      <c r="AE38" s="289"/>
      <c r="AF38" s="289">
        <v>78277.710000000006</v>
      </c>
      <c r="AG38" s="289">
        <v>22896.25</v>
      </c>
      <c r="AH38" s="289"/>
      <c r="AI38" s="289"/>
      <c r="AJ38" s="289"/>
      <c r="AK38" s="103">
        <f t="shared" si="1"/>
        <v>325026.36</v>
      </c>
      <c r="AL38" s="37">
        <f t="shared" si="2"/>
        <v>55745.86</v>
      </c>
      <c r="AM38" s="26">
        <f t="shared" si="3"/>
        <v>269280.5</v>
      </c>
      <c r="AN38" s="17">
        <f t="shared" si="4"/>
        <v>500997.13</v>
      </c>
      <c r="AO38" s="19">
        <f t="shared" si="5"/>
        <v>415985.96</v>
      </c>
      <c r="AP38" s="32">
        <f t="shared" si="6"/>
        <v>85011.169999999984</v>
      </c>
    </row>
    <row r="39" spans="1:42" x14ac:dyDescent="0.2">
      <c r="A39" t="s">
        <v>547</v>
      </c>
      <c r="B39" t="s">
        <v>548</v>
      </c>
      <c r="C39" s="97">
        <v>4275</v>
      </c>
      <c r="D39" s="74" t="s">
        <v>1304</v>
      </c>
      <c r="E39" s="62" t="s">
        <v>2196</v>
      </c>
      <c r="F39" s="287">
        <v>255910.7</v>
      </c>
      <c r="G39" s="287">
        <v>0</v>
      </c>
      <c r="H39" s="287">
        <v>165889.26</v>
      </c>
      <c r="I39" s="287"/>
      <c r="J39" s="62">
        <v>-391269.14</v>
      </c>
      <c r="K39" s="62">
        <v>120372.79</v>
      </c>
      <c r="L39" s="62"/>
      <c r="O39" s="288">
        <v>249775</v>
      </c>
      <c r="Q39" s="288"/>
      <c r="R39" s="288"/>
      <c r="S39" s="62"/>
      <c r="T39" s="62">
        <v>-2304521.69</v>
      </c>
      <c r="U39" s="62">
        <v>-291259</v>
      </c>
      <c r="V39" s="62">
        <v>2737074.7</v>
      </c>
      <c r="W39" s="52"/>
      <c r="X39" s="52">
        <v>224096.15</v>
      </c>
      <c r="Y39" s="52"/>
      <c r="Z39" s="52">
        <v>7.6</v>
      </c>
      <c r="AA39" s="52">
        <v>262680</v>
      </c>
      <c r="AB39" s="52"/>
      <c r="AC39" s="289">
        <v>291180</v>
      </c>
      <c r="AD39" s="289"/>
      <c r="AE39" s="289"/>
      <c r="AF39" s="289">
        <v>94652.94</v>
      </c>
      <c r="AG39" s="289">
        <v>28772.63</v>
      </c>
      <c r="AH39" s="289"/>
      <c r="AI39" s="289"/>
      <c r="AJ39" s="289"/>
      <c r="AK39" s="103">
        <f t="shared" si="1"/>
        <v>421799.96</v>
      </c>
      <c r="AL39" s="37">
        <f t="shared" si="2"/>
        <v>249775</v>
      </c>
      <c r="AM39" s="26">
        <f t="shared" si="3"/>
        <v>172024.96000000002</v>
      </c>
      <c r="AN39" s="17">
        <f t="shared" si="4"/>
        <v>486783.75</v>
      </c>
      <c r="AO39" s="19">
        <f t="shared" si="5"/>
        <v>414605.57</v>
      </c>
      <c r="AP39" s="32">
        <f t="shared" si="6"/>
        <v>72178.179999999993</v>
      </c>
    </row>
    <row r="40" spans="1:42" x14ac:dyDescent="0.2">
      <c r="A40" t="s">
        <v>547</v>
      </c>
      <c r="B40" t="s">
        <v>548</v>
      </c>
      <c r="C40" s="97">
        <v>1050</v>
      </c>
      <c r="D40" s="74" t="s">
        <v>1305</v>
      </c>
      <c r="E40" s="284" t="s">
        <v>2197</v>
      </c>
      <c r="F40" s="287">
        <v>530356.02</v>
      </c>
      <c r="G40" s="287">
        <v>0</v>
      </c>
      <c r="H40" s="287">
        <v>121000.36</v>
      </c>
      <c r="I40" s="287"/>
      <c r="J40" s="62">
        <v>171671.35</v>
      </c>
      <c r="K40" s="62">
        <v>140808.76999999999</v>
      </c>
      <c r="L40" s="62"/>
      <c r="O40" s="288">
        <v>6300</v>
      </c>
      <c r="Q40" s="288">
        <v>561.5</v>
      </c>
      <c r="R40" s="288"/>
      <c r="S40" s="62"/>
      <c r="T40" s="62"/>
      <c r="U40" s="62"/>
      <c r="V40" s="62">
        <v>1656318.18</v>
      </c>
      <c r="W40" s="52"/>
      <c r="X40" s="52">
        <v>178854.14</v>
      </c>
      <c r="Y40" s="52">
        <v>80500</v>
      </c>
      <c r="Z40" s="52">
        <v>1017.1</v>
      </c>
      <c r="AA40" s="52">
        <v>308460</v>
      </c>
      <c r="AB40" s="52"/>
      <c r="AC40" s="289">
        <v>336313</v>
      </c>
      <c r="AD40" s="289"/>
      <c r="AE40" s="289"/>
      <c r="AF40" s="289">
        <v>112945.82</v>
      </c>
      <c r="AG40" s="289">
        <v>33464.720000000001</v>
      </c>
      <c r="AH40" s="289"/>
      <c r="AI40" s="289"/>
      <c r="AJ40" s="289"/>
      <c r="AK40" s="103">
        <f t="shared" si="1"/>
        <v>651356.38</v>
      </c>
      <c r="AL40" s="37">
        <f t="shared" si="2"/>
        <v>6861.5</v>
      </c>
      <c r="AM40" s="26">
        <f t="shared" si="3"/>
        <v>644494.88</v>
      </c>
      <c r="AN40" s="17">
        <f t="shared" si="4"/>
        <v>568831.24</v>
      </c>
      <c r="AO40" s="19">
        <f t="shared" si="5"/>
        <v>482723.54000000004</v>
      </c>
      <c r="AP40" s="32">
        <f t="shared" si="6"/>
        <v>86107.699999999953</v>
      </c>
    </row>
    <row r="41" spans="1:42" x14ac:dyDescent="0.2">
      <c r="A41" t="s">
        <v>547</v>
      </c>
      <c r="B41" t="s">
        <v>548</v>
      </c>
      <c r="C41" s="97">
        <v>2081</v>
      </c>
      <c r="D41" s="74" t="s">
        <v>1306</v>
      </c>
      <c r="E41" s="56" t="s">
        <v>2198</v>
      </c>
      <c r="F41" s="287">
        <v>98112.74</v>
      </c>
      <c r="G41" s="287">
        <v>0</v>
      </c>
      <c r="H41" s="287">
        <v>91032.29</v>
      </c>
      <c r="I41" s="287"/>
      <c r="J41" s="62">
        <v>117063.66</v>
      </c>
      <c r="K41" s="62">
        <v>-33376.68</v>
      </c>
      <c r="L41" s="62"/>
      <c r="O41" s="288">
        <v>577325</v>
      </c>
      <c r="Q41" s="288">
        <v>166.35</v>
      </c>
      <c r="R41" s="288"/>
      <c r="S41" s="62"/>
      <c r="T41" s="62"/>
      <c r="U41" s="62">
        <v>3744.1</v>
      </c>
      <c r="V41" s="62">
        <v>1118559.83</v>
      </c>
      <c r="W41" s="52"/>
      <c r="X41" s="52">
        <v>187783.75</v>
      </c>
      <c r="Y41" s="52">
        <v>25000</v>
      </c>
      <c r="Z41" s="52">
        <v>2.12</v>
      </c>
      <c r="AA41" s="52">
        <v>366040</v>
      </c>
      <c r="AB41" s="52"/>
      <c r="AC41" s="289">
        <v>407631</v>
      </c>
      <c r="AD41" s="289"/>
      <c r="AE41" s="289"/>
      <c r="AF41" s="289">
        <v>87041.95</v>
      </c>
      <c r="AG41" s="289">
        <v>32139.42</v>
      </c>
      <c r="AH41" s="289"/>
      <c r="AI41" s="289"/>
      <c r="AJ41" s="289"/>
      <c r="AK41" s="103">
        <f t="shared" si="1"/>
        <v>189145.03</v>
      </c>
      <c r="AL41" s="37">
        <f t="shared" si="2"/>
        <v>577491.35</v>
      </c>
      <c r="AM41" s="26">
        <f t="shared" si="3"/>
        <v>-388346.31999999995</v>
      </c>
      <c r="AN41" s="17">
        <f t="shared" si="4"/>
        <v>578825.87</v>
      </c>
      <c r="AO41" s="19">
        <f t="shared" si="5"/>
        <v>526812.37</v>
      </c>
      <c r="AP41" s="32">
        <f t="shared" si="6"/>
        <v>52013.5</v>
      </c>
    </row>
    <row r="42" spans="1:42" x14ac:dyDescent="0.2">
      <c r="A42" t="s">
        <v>547</v>
      </c>
      <c r="B42" t="s">
        <v>548</v>
      </c>
      <c r="C42" s="97">
        <v>2563</v>
      </c>
      <c r="D42" s="74" t="s">
        <v>1307</v>
      </c>
      <c r="E42" s="62" t="s">
        <v>2199</v>
      </c>
      <c r="F42" s="287">
        <v>140363.74</v>
      </c>
      <c r="G42" s="287">
        <v>0</v>
      </c>
      <c r="H42" s="287">
        <v>790719.11</v>
      </c>
      <c r="I42" s="287"/>
      <c r="J42" s="62">
        <v>-674266.64</v>
      </c>
      <c r="K42" s="62">
        <v>-107535.33</v>
      </c>
      <c r="L42" s="62"/>
      <c r="N42" s="288">
        <v>150000</v>
      </c>
      <c r="O42" s="288">
        <v>47530</v>
      </c>
      <c r="Q42" s="288">
        <v>668</v>
      </c>
      <c r="R42" s="288"/>
      <c r="S42" s="62"/>
      <c r="T42" s="62"/>
      <c r="U42" s="62"/>
      <c r="V42" s="62">
        <v>1381244.13</v>
      </c>
      <c r="W42" s="52"/>
      <c r="X42" s="52">
        <v>235034.39</v>
      </c>
      <c r="Y42" s="52">
        <v>110000</v>
      </c>
      <c r="Z42" s="52">
        <v>119.72</v>
      </c>
      <c r="AA42" s="52">
        <v>361120</v>
      </c>
      <c r="AB42" s="52"/>
      <c r="AC42" s="289">
        <v>417310</v>
      </c>
      <c r="AD42" s="289"/>
      <c r="AE42" s="289">
        <v>4416</v>
      </c>
      <c r="AF42" s="289">
        <v>174020.29</v>
      </c>
      <c r="AG42" s="289">
        <v>37103.11</v>
      </c>
      <c r="AH42" s="289"/>
      <c r="AI42" s="289"/>
      <c r="AJ42" s="289"/>
      <c r="AK42" s="103">
        <f t="shared" si="1"/>
        <v>931082.85</v>
      </c>
      <c r="AL42" s="37">
        <f t="shared" si="2"/>
        <v>198198</v>
      </c>
      <c r="AM42" s="26">
        <f t="shared" si="3"/>
        <v>732884.85</v>
      </c>
      <c r="AN42" s="17">
        <f t="shared" si="4"/>
        <v>706274.11</v>
      </c>
      <c r="AO42" s="19">
        <f t="shared" si="5"/>
        <v>632849.4</v>
      </c>
      <c r="AP42" s="32">
        <f t="shared" si="6"/>
        <v>73424.709999999963</v>
      </c>
    </row>
    <row r="43" spans="1:42" x14ac:dyDescent="0.2">
      <c r="A43" t="s">
        <v>547</v>
      </c>
      <c r="B43" t="s">
        <v>548</v>
      </c>
      <c r="C43" s="97">
        <v>2302</v>
      </c>
      <c r="D43" s="74" t="s">
        <v>1308</v>
      </c>
      <c r="E43" s="74" t="s">
        <v>1308</v>
      </c>
      <c r="F43" s="287"/>
      <c r="G43" s="287"/>
      <c r="H43" s="287"/>
      <c r="I43" s="287"/>
      <c r="J43" s="62"/>
      <c r="K43" s="62"/>
      <c r="L43" s="62"/>
      <c r="Q43" s="288"/>
      <c r="R43" s="288"/>
      <c r="S43" s="62"/>
      <c r="T43" s="62"/>
      <c r="U43" s="62"/>
      <c r="V43" s="62"/>
      <c r="W43" s="52"/>
      <c r="X43" s="52"/>
      <c r="Y43" s="52"/>
      <c r="Z43" s="52"/>
      <c r="AA43" s="52"/>
      <c r="AB43" s="52"/>
      <c r="AC43" s="289"/>
      <c r="AD43" s="289"/>
      <c r="AE43" s="289"/>
      <c r="AF43" s="289"/>
      <c r="AG43" s="289"/>
      <c r="AH43" s="289"/>
      <c r="AI43" s="289"/>
      <c r="AJ43" s="289"/>
      <c r="AK43" s="103">
        <f t="shared" si="1"/>
        <v>0</v>
      </c>
      <c r="AL43" s="37">
        <f t="shared" si="2"/>
        <v>0</v>
      </c>
      <c r="AM43" s="26">
        <f t="shared" si="3"/>
        <v>0</v>
      </c>
      <c r="AN43" s="17">
        <f t="shared" si="4"/>
        <v>0</v>
      </c>
      <c r="AO43" s="19">
        <f t="shared" si="5"/>
        <v>0</v>
      </c>
      <c r="AP43" s="32">
        <f t="shared" si="6"/>
        <v>0</v>
      </c>
    </row>
    <row r="44" spans="1:42" x14ac:dyDescent="0.2">
      <c r="A44" t="s">
        <v>547</v>
      </c>
      <c r="B44" t="s">
        <v>548</v>
      </c>
      <c r="C44" s="97">
        <v>2003</v>
      </c>
      <c r="D44" s="74" t="s">
        <v>1309</v>
      </c>
      <c r="E44" s="62" t="s">
        <v>2200</v>
      </c>
      <c r="F44" s="287">
        <v>297994.81</v>
      </c>
      <c r="G44" s="287">
        <v>100000</v>
      </c>
      <c r="H44" s="287">
        <v>496650.84</v>
      </c>
      <c r="I44" s="287"/>
      <c r="J44" s="62">
        <v>28179.1</v>
      </c>
      <c r="K44" s="62">
        <v>55885.68</v>
      </c>
      <c r="L44" s="62"/>
      <c r="N44" s="288">
        <v>100000</v>
      </c>
      <c r="O44" s="288">
        <v>308650</v>
      </c>
      <c r="Q44" s="288"/>
      <c r="R44" s="288"/>
      <c r="S44" s="62"/>
      <c r="T44" s="62"/>
      <c r="U44" s="62">
        <v>-740413.1</v>
      </c>
      <c r="V44" s="62">
        <v>2770050.54</v>
      </c>
      <c r="W44" s="52"/>
      <c r="X44" s="52">
        <v>185350.39</v>
      </c>
      <c r="Y44" s="52"/>
      <c r="Z44" s="52"/>
      <c r="AA44" s="52"/>
      <c r="AB44" s="52"/>
      <c r="AC44" s="289">
        <v>49680</v>
      </c>
      <c r="AD44" s="289"/>
      <c r="AE44" s="289"/>
      <c r="AF44" s="289">
        <v>79398.97</v>
      </c>
      <c r="AG44" s="289">
        <v>9489.84</v>
      </c>
      <c r="AH44" s="289"/>
      <c r="AI44" s="289"/>
      <c r="AJ44" s="289"/>
      <c r="AK44" s="103">
        <f t="shared" si="1"/>
        <v>894645.65</v>
      </c>
      <c r="AL44" s="37">
        <f t="shared" si="2"/>
        <v>408650</v>
      </c>
      <c r="AM44" s="26">
        <f t="shared" si="3"/>
        <v>485995.65</v>
      </c>
      <c r="AN44" s="17">
        <f t="shared" si="4"/>
        <v>185350.39</v>
      </c>
      <c r="AO44" s="19">
        <f t="shared" si="5"/>
        <v>138568.81</v>
      </c>
      <c r="AP44" s="32">
        <f t="shared" si="6"/>
        <v>46781.580000000016</v>
      </c>
    </row>
    <row r="45" spans="1:42" x14ac:dyDescent="0.2">
      <c r="A45" t="s">
        <v>547</v>
      </c>
      <c r="B45" t="s">
        <v>548</v>
      </c>
      <c r="C45" s="97">
        <v>2921</v>
      </c>
      <c r="D45" s="74" t="s">
        <v>1310</v>
      </c>
      <c r="E45" s="62" t="s">
        <v>2201</v>
      </c>
      <c r="F45" s="287">
        <v>485959.2</v>
      </c>
      <c r="G45" s="287">
        <v>0</v>
      </c>
      <c r="H45" s="287">
        <v>22043.49</v>
      </c>
      <c r="I45" s="287"/>
      <c r="J45" s="62">
        <v>45097.31</v>
      </c>
      <c r="K45" s="62">
        <v>203042.78</v>
      </c>
      <c r="L45" s="62"/>
      <c r="O45" s="288">
        <v>8540</v>
      </c>
      <c r="Q45" s="288">
        <v>648.36</v>
      </c>
      <c r="R45" s="288"/>
      <c r="S45" s="62"/>
      <c r="T45" s="62">
        <v>16660.38</v>
      </c>
      <c r="U45" s="62">
        <v>136541.70000000001</v>
      </c>
      <c r="V45" s="62">
        <v>2356118.79</v>
      </c>
      <c r="W45" s="52"/>
      <c r="X45" s="52">
        <v>180463.75</v>
      </c>
      <c r="Y45" s="52">
        <v>75000</v>
      </c>
      <c r="Z45" s="52">
        <v>837.91</v>
      </c>
      <c r="AA45" s="52">
        <v>360660</v>
      </c>
      <c r="AB45" s="52"/>
      <c r="AC45" s="289">
        <v>380380</v>
      </c>
      <c r="AD45" s="289"/>
      <c r="AE45" s="289">
        <v>9680</v>
      </c>
      <c r="AF45" s="289">
        <v>67487.16</v>
      </c>
      <c r="AG45" s="289">
        <v>7825.31</v>
      </c>
      <c r="AH45" s="289"/>
      <c r="AI45" s="289"/>
      <c r="AJ45" s="289"/>
      <c r="AK45" s="103">
        <f t="shared" si="1"/>
        <v>508002.69</v>
      </c>
      <c r="AL45" s="37">
        <f t="shared" si="2"/>
        <v>9188.36</v>
      </c>
      <c r="AM45" s="26">
        <f t="shared" si="3"/>
        <v>498814.33</v>
      </c>
      <c r="AN45" s="17">
        <f t="shared" si="4"/>
        <v>616961.66</v>
      </c>
      <c r="AO45" s="19">
        <f t="shared" si="5"/>
        <v>465372.47000000003</v>
      </c>
      <c r="AP45" s="32">
        <f t="shared" si="6"/>
        <v>151589.19</v>
      </c>
    </row>
    <row r="46" spans="1:42" x14ac:dyDescent="0.2">
      <c r="A46" t="s">
        <v>547</v>
      </c>
      <c r="B46" t="s">
        <v>548</v>
      </c>
      <c r="C46" s="97">
        <v>2021</v>
      </c>
      <c r="D46" s="74" t="s">
        <v>1311</v>
      </c>
      <c r="E46" s="62" t="s">
        <v>2202</v>
      </c>
      <c r="F46" s="287">
        <v>157718.5</v>
      </c>
      <c r="G46" s="287">
        <v>9300</v>
      </c>
      <c r="H46" s="287">
        <v>135815.82999999999</v>
      </c>
      <c r="I46" s="287"/>
      <c r="J46" s="62">
        <v>189246.71</v>
      </c>
      <c r="K46" s="62">
        <v>223922.83</v>
      </c>
      <c r="L46" s="62"/>
      <c r="O46" s="288">
        <v>83700</v>
      </c>
      <c r="P46" s="288">
        <v>2759</v>
      </c>
      <c r="Q46" s="288">
        <v>408.8</v>
      </c>
      <c r="R46" s="288"/>
      <c r="S46" s="62"/>
      <c r="T46" s="62">
        <v>-341908.85</v>
      </c>
      <c r="U46" s="62">
        <v>105525.12</v>
      </c>
      <c r="V46" s="62">
        <v>1990390.15</v>
      </c>
      <c r="W46" s="52"/>
      <c r="X46" s="52">
        <v>205728.42</v>
      </c>
      <c r="Y46" s="52"/>
      <c r="Z46" s="52"/>
      <c r="AA46" s="52">
        <v>260880</v>
      </c>
      <c r="AB46" s="52"/>
      <c r="AC46" s="289">
        <v>297600</v>
      </c>
      <c r="AD46" s="289"/>
      <c r="AE46" s="289"/>
      <c r="AF46" s="289">
        <v>124302.68</v>
      </c>
      <c r="AG46" s="289">
        <v>37343.35</v>
      </c>
      <c r="AH46" s="289"/>
      <c r="AI46" s="289"/>
      <c r="AJ46" s="289"/>
      <c r="AK46" s="103">
        <f t="shared" si="1"/>
        <v>302834.32999999996</v>
      </c>
      <c r="AL46" s="37">
        <f t="shared" si="2"/>
        <v>86867.8</v>
      </c>
      <c r="AM46" s="26">
        <f t="shared" si="3"/>
        <v>215966.52999999997</v>
      </c>
      <c r="AN46" s="17">
        <f t="shared" si="4"/>
        <v>466608.42000000004</v>
      </c>
      <c r="AO46" s="19">
        <f t="shared" si="5"/>
        <v>459246.02999999997</v>
      </c>
      <c r="AP46" s="32">
        <f t="shared" si="6"/>
        <v>7362.3900000000722</v>
      </c>
    </row>
    <row r="47" spans="1:42" x14ac:dyDescent="0.2">
      <c r="A47" t="s">
        <v>547</v>
      </c>
      <c r="B47" t="s">
        <v>548</v>
      </c>
      <c r="C47" s="97">
        <v>1750</v>
      </c>
      <c r="D47" s="74" t="s">
        <v>1312</v>
      </c>
      <c r="E47" s="62" t="s">
        <v>2203</v>
      </c>
      <c r="F47" s="287">
        <v>194322.92</v>
      </c>
      <c r="G47" s="287">
        <v>0</v>
      </c>
      <c r="H47" s="287">
        <v>34198.39</v>
      </c>
      <c r="I47" s="287"/>
      <c r="J47" s="62">
        <v>275449.49</v>
      </c>
      <c r="K47" s="62">
        <v>13127.82</v>
      </c>
      <c r="L47" s="62"/>
      <c r="N47" s="288">
        <v>100000</v>
      </c>
      <c r="O47" s="288">
        <v>63090</v>
      </c>
      <c r="Q47" s="288">
        <v>264.7</v>
      </c>
      <c r="R47" s="288"/>
      <c r="S47" s="62"/>
      <c r="T47" s="62"/>
      <c r="U47" s="62"/>
      <c r="V47" s="62">
        <v>498635.02</v>
      </c>
      <c r="W47" s="52"/>
      <c r="X47" s="52">
        <v>206036.78</v>
      </c>
      <c r="Y47" s="52"/>
      <c r="Z47" s="52"/>
      <c r="AA47" s="52">
        <v>269760</v>
      </c>
      <c r="AB47" s="52"/>
      <c r="AC47" s="289">
        <v>300930</v>
      </c>
      <c r="AD47" s="289"/>
      <c r="AE47" s="289"/>
      <c r="AF47" s="289">
        <v>65620.399999999994</v>
      </c>
      <c r="AG47" s="289">
        <v>11048.6</v>
      </c>
      <c r="AH47" s="289"/>
      <c r="AI47" s="289"/>
      <c r="AJ47" s="289"/>
      <c r="AK47" s="103">
        <f t="shared" si="1"/>
        <v>228521.31</v>
      </c>
      <c r="AL47" s="37">
        <f t="shared" si="2"/>
        <v>163354.70000000001</v>
      </c>
      <c r="AM47" s="26">
        <f t="shared" si="3"/>
        <v>65166.609999999986</v>
      </c>
      <c r="AN47" s="17">
        <f t="shared" si="4"/>
        <v>475796.78</v>
      </c>
      <c r="AO47" s="19">
        <f t="shared" si="5"/>
        <v>377599</v>
      </c>
      <c r="AP47" s="32">
        <f t="shared" si="6"/>
        <v>98197.780000000028</v>
      </c>
    </row>
    <row r="48" spans="1:42" x14ac:dyDescent="0.2">
      <c r="A48" t="s">
        <v>547</v>
      </c>
      <c r="B48" t="s">
        <v>548</v>
      </c>
      <c r="C48" s="97">
        <v>1875</v>
      </c>
      <c r="D48" s="74" t="s">
        <v>1313</v>
      </c>
      <c r="E48" s="62" t="s">
        <v>2204</v>
      </c>
      <c r="F48" s="287">
        <v>155120.72</v>
      </c>
      <c r="G48" s="287">
        <v>0</v>
      </c>
      <c r="H48" s="287">
        <v>216417.53</v>
      </c>
      <c r="I48" s="287"/>
      <c r="J48" s="62">
        <v>3</v>
      </c>
      <c r="K48" s="62">
        <v>37070.76</v>
      </c>
      <c r="L48" s="62"/>
      <c r="O48" s="288">
        <v>71722</v>
      </c>
      <c r="Q48" s="288"/>
      <c r="R48" s="288"/>
      <c r="S48" s="62"/>
      <c r="T48" s="62">
        <v>-11452.2</v>
      </c>
      <c r="U48" s="62"/>
      <c r="V48" s="62">
        <v>452082.82</v>
      </c>
      <c r="W48" s="52"/>
      <c r="X48" s="52">
        <v>238897.67</v>
      </c>
      <c r="Y48" s="52"/>
      <c r="Z48" s="52"/>
      <c r="AA48" s="52">
        <v>186390</v>
      </c>
      <c r="AB48" s="52"/>
      <c r="AC48" s="289">
        <v>240570</v>
      </c>
      <c r="AD48" s="289"/>
      <c r="AE48" s="289"/>
      <c r="AF48" s="289">
        <v>103208.7</v>
      </c>
      <c r="AG48" s="289">
        <v>6348.14</v>
      </c>
      <c r="AH48" s="289"/>
      <c r="AI48" s="289"/>
      <c r="AJ48" s="289"/>
      <c r="AK48" s="103">
        <f t="shared" si="1"/>
        <v>371538.25</v>
      </c>
      <c r="AL48" s="37">
        <f t="shared" si="2"/>
        <v>71722</v>
      </c>
      <c r="AM48" s="26">
        <f t="shared" si="3"/>
        <v>299816.25</v>
      </c>
      <c r="AN48" s="17">
        <f t="shared" si="4"/>
        <v>425287.67000000004</v>
      </c>
      <c r="AO48" s="19">
        <f t="shared" si="5"/>
        <v>350126.84</v>
      </c>
      <c r="AP48" s="32">
        <f t="shared" si="6"/>
        <v>75160.830000000016</v>
      </c>
    </row>
    <row r="49" spans="1:42" x14ac:dyDescent="0.2">
      <c r="A49" t="s">
        <v>547</v>
      </c>
      <c r="B49" t="s">
        <v>548</v>
      </c>
      <c r="C49" s="97">
        <v>2733</v>
      </c>
      <c r="D49" s="74" t="s">
        <v>1314</v>
      </c>
      <c r="E49" s="62" t="s">
        <v>2205</v>
      </c>
      <c r="F49" s="287">
        <v>390556.42</v>
      </c>
      <c r="G49" s="287">
        <v>0</v>
      </c>
      <c r="H49" s="287">
        <v>45330.29</v>
      </c>
      <c r="I49" s="287"/>
      <c r="J49" s="62">
        <v>2644906.5499999998</v>
      </c>
      <c r="K49" s="62">
        <v>158094.82</v>
      </c>
      <c r="L49" s="62"/>
      <c r="O49" s="288">
        <v>129830</v>
      </c>
      <c r="Q49" s="288"/>
      <c r="R49" s="288"/>
      <c r="S49" s="62"/>
      <c r="T49" s="62"/>
      <c r="U49" s="62"/>
      <c r="V49" s="62">
        <v>5378772.1500000004</v>
      </c>
      <c r="W49" s="52"/>
      <c r="X49" s="52">
        <v>208165.65</v>
      </c>
      <c r="Y49" s="52"/>
      <c r="Z49" s="52"/>
      <c r="AA49" s="52">
        <v>275640</v>
      </c>
      <c r="AB49" s="52"/>
      <c r="AC49" s="289">
        <v>303120</v>
      </c>
      <c r="AD49" s="289"/>
      <c r="AE49" s="289"/>
      <c r="AF49" s="289">
        <v>104628.48</v>
      </c>
      <c r="AG49" s="289">
        <v>53882.37</v>
      </c>
      <c r="AH49" s="289"/>
      <c r="AI49" s="289"/>
      <c r="AJ49" s="289"/>
      <c r="AK49" s="103">
        <f t="shared" si="1"/>
        <v>435886.70999999996</v>
      </c>
      <c r="AL49" s="37">
        <f t="shared" si="2"/>
        <v>129830</v>
      </c>
      <c r="AM49" s="26">
        <f t="shared" si="3"/>
        <v>306056.70999999996</v>
      </c>
      <c r="AN49" s="17">
        <f t="shared" si="4"/>
        <v>483805.65</v>
      </c>
      <c r="AO49" s="19">
        <f t="shared" si="5"/>
        <v>461630.85</v>
      </c>
      <c r="AP49" s="32">
        <f t="shared" si="6"/>
        <v>22174.800000000047</v>
      </c>
    </row>
    <row r="50" spans="1:42" x14ac:dyDescent="0.2">
      <c r="A50" t="s">
        <v>547</v>
      </c>
      <c r="B50" t="s">
        <v>548</v>
      </c>
      <c r="C50" s="97">
        <v>2730</v>
      </c>
      <c r="D50" s="74" t="s">
        <v>1315</v>
      </c>
      <c r="E50" s="62" t="s">
        <v>2206</v>
      </c>
      <c r="F50" s="287">
        <v>273057.40000000002</v>
      </c>
      <c r="G50" s="287">
        <v>0</v>
      </c>
      <c r="H50" s="287">
        <v>686908.83</v>
      </c>
      <c r="I50" s="287"/>
      <c r="J50" s="62">
        <v>-146705.70000000001</v>
      </c>
      <c r="K50" s="62">
        <v>-210432.87</v>
      </c>
      <c r="L50" s="62"/>
      <c r="O50" s="288">
        <v>112490</v>
      </c>
      <c r="Q50" s="288"/>
      <c r="R50" s="288"/>
      <c r="S50" s="62">
        <v>4586</v>
      </c>
      <c r="T50" s="62"/>
      <c r="U50" s="62"/>
      <c r="V50" s="62">
        <v>1780248.13</v>
      </c>
      <c r="W50" s="52"/>
      <c r="X50" s="52">
        <v>238211.07</v>
      </c>
      <c r="Y50" s="52"/>
      <c r="Z50" s="52"/>
      <c r="AA50" s="52">
        <v>319980</v>
      </c>
      <c r="AB50" s="52"/>
      <c r="AC50" s="289">
        <v>375090</v>
      </c>
      <c r="AD50" s="289"/>
      <c r="AE50" s="289"/>
      <c r="AF50" s="289">
        <v>86071.8</v>
      </c>
      <c r="AG50" s="289">
        <v>43252.62</v>
      </c>
      <c r="AH50" s="289"/>
      <c r="AI50" s="289"/>
      <c r="AJ50" s="289"/>
      <c r="AK50" s="103">
        <f t="shared" si="1"/>
        <v>959966.23</v>
      </c>
      <c r="AL50" s="37">
        <f t="shared" si="2"/>
        <v>112490</v>
      </c>
      <c r="AM50" s="26">
        <f t="shared" si="3"/>
        <v>847476.23</v>
      </c>
      <c r="AN50" s="17">
        <f t="shared" si="4"/>
        <v>558191.07000000007</v>
      </c>
      <c r="AO50" s="19">
        <f t="shared" si="5"/>
        <v>504414.42</v>
      </c>
      <c r="AP50" s="32">
        <f t="shared" si="6"/>
        <v>53776.650000000081</v>
      </c>
    </row>
    <row r="51" spans="1:42" x14ac:dyDescent="0.2">
      <c r="A51" t="s">
        <v>547</v>
      </c>
      <c r="B51" t="s">
        <v>548</v>
      </c>
      <c r="C51" s="97">
        <v>2627</v>
      </c>
      <c r="D51" s="74" t="s">
        <v>1316</v>
      </c>
      <c r="E51" s="62" t="s">
        <v>2207</v>
      </c>
      <c r="F51" s="287">
        <v>561225.18999999994</v>
      </c>
      <c r="G51" s="287">
        <v>70215.22</v>
      </c>
      <c r="H51" s="287">
        <v>359641.04</v>
      </c>
      <c r="I51" s="287"/>
      <c r="J51" s="62">
        <v>846856.72</v>
      </c>
      <c r="K51" s="62">
        <v>276802.14</v>
      </c>
      <c r="L51" s="62"/>
      <c r="Q51" s="288">
        <v>380</v>
      </c>
      <c r="R51" s="288"/>
      <c r="S51" s="62"/>
      <c r="T51" s="62"/>
      <c r="U51" s="62">
        <v>197487.27</v>
      </c>
      <c r="V51" s="62">
        <v>2690789.95</v>
      </c>
      <c r="W51" s="52"/>
      <c r="X51" s="52">
        <v>226177.7</v>
      </c>
      <c r="Y51" s="52"/>
      <c r="Z51" s="52"/>
      <c r="AA51" s="52">
        <v>274020</v>
      </c>
      <c r="AB51" s="52">
        <v>206160</v>
      </c>
      <c r="AC51" s="289">
        <v>377067</v>
      </c>
      <c r="AD51" s="289"/>
      <c r="AE51" s="289"/>
      <c r="AF51" s="289">
        <v>83932.2</v>
      </c>
      <c r="AG51" s="289">
        <v>110</v>
      </c>
      <c r="AH51" s="289"/>
      <c r="AI51" s="289"/>
      <c r="AJ51" s="289"/>
      <c r="AK51" s="103">
        <f t="shared" si="1"/>
        <v>991081.45</v>
      </c>
      <c r="AL51" s="37">
        <f t="shared" si="2"/>
        <v>380</v>
      </c>
      <c r="AM51" s="26">
        <f t="shared" si="3"/>
        <v>990701.45</v>
      </c>
      <c r="AN51" s="17">
        <f t="shared" si="4"/>
        <v>706357.7</v>
      </c>
      <c r="AO51" s="19">
        <f t="shared" si="5"/>
        <v>461109.2</v>
      </c>
      <c r="AP51" s="32">
        <f t="shared" si="6"/>
        <v>245248.49999999994</v>
      </c>
    </row>
    <row r="52" spans="1:42" x14ac:dyDescent="0.2">
      <c r="A52" t="s">
        <v>547</v>
      </c>
      <c r="B52" t="s">
        <v>548</v>
      </c>
      <c r="C52" s="97">
        <v>1841</v>
      </c>
      <c r="D52" s="74" t="s">
        <v>1317</v>
      </c>
      <c r="E52" s="62" t="s">
        <v>2208</v>
      </c>
      <c r="F52" s="287">
        <v>457712.49</v>
      </c>
      <c r="G52" s="287">
        <v>0</v>
      </c>
      <c r="H52" s="287">
        <v>35031.589999999997</v>
      </c>
      <c r="I52" s="287"/>
      <c r="J52" s="62">
        <v>486571.78</v>
      </c>
      <c r="K52" s="62">
        <v>-27537.81</v>
      </c>
      <c r="L52" s="62"/>
      <c r="Q52" s="288">
        <v>1981</v>
      </c>
      <c r="R52" s="288"/>
      <c r="S52" s="62"/>
      <c r="T52" s="62"/>
      <c r="U52" s="62">
        <v>36376.46</v>
      </c>
      <c r="V52" s="62">
        <v>2057308.95</v>
      </c>
      <c r="W52" s="52"/>
      <c r="X52" s="52">
        <v>189616.54</v>
      </c>
      <c r="Y52" s="52"/>
      <c r="Z52" s="52"/>
      <c r="AA52" s="52"/>
      <c r="AB52" s="52"/>
      <c r="AC52" s="289">
        <v>23522</v>
      </c>
      <c r="AD52" s="289"/>
      <c r="AE52" s="289"/>
      <c r="AF52" s="289">
        <v>78726.91</v>
      </c>
      <c r="AG52" s="289">
        <v>24742.34</v>
      </c>
      <c r="AH52" s="289"/>
      <c r="AI52" s="289"/>
      <c r="AJ52" s="289"/>
      <c r="AK52" s="103">
        <f t="shared" si="1"/>
        <v>492744.07999999996</v>
      </c>
      <c r="AL52" s="37">
        <f t="shared" si="2"/>
        <v>1981</v>
      </c>
      <c r="AM52" s="26">
        <f t="shared" si="3"/>
        <v>490763.07999999996</v>
      </c>
      <c r="AN52" s="17">
        <f t="shared" si="4"/>
        <v>189616.54</v>
      </c>
      <c r="AO52" s="19">
        <f t="shared" si="5"/>
        <v>126991.25</v>
      </c>
      <c r="AP52" s="32">
        <f t="shared" si="6"/>
        <v>62625.290000000008</v>
      </c>
    </row>
    <row r="53" spans="1:42" x14ac:dyDescent="0.2">
      <c r="A53" t="s">
        <v>547</v>
      </c>
      <c r="B53" t="s">
        <v>548</v>
      </c>
      <c r="C53" s="97">
        <v>2414</v>
      </c>
      <c r="D53" s="74" t="s">
        <v>1318</v>
      </c>
      <c r="E53" s="62" t="s">
        <v>2209</v>
      </c>
      <c r="F53" s="287">
        <v>40651.01</v>
      </c>
      <c r="G53" s="287">
        <v>0</v>
      </c>
      <c r="H53" s="287">
        <v>119505.19</v>
      </c>
      <c r="I53" s="287"/>
      <c r="J53" s="62">
        <v>121419.2</v>
      </c>
      <c r="K53" s="62">
        <v>180616.83</v>
      </c>
      <c r="L53" s="62"/>
      <c r="Q53" s="288">
        <v>14.39</v>
      </c>
      <c r="R53" s="288"/>
      <c r="S53" s="62"/>
      <c r="T53" s="62"/>
      <c r="U53" s="62"/>
      <c r="V53" s="62">
        <v>1988049.06</v>
      </c>
      <c r="W53" s="52"/>
      <c r="X53" s="52">
        <v>79468.990000000005</v>
      </c>
      <c r="Y53" s="52"/>
      <c r="Z53" s="52"/>
      <c r="AA53" s="52">
        <v>185940</v>
      </c>
      <c r="AB53" s="52">
        <v>48291.85</v>
      </c>
      <c r="AC53" s="289">
        <v>238580</v>
      </c>
      <c r="AD53" s="289"/>
      <c r="AE53" s="289"/>
      <c r="AF53" s="289">
        <v>181534.09</v>
      </c>
      <c r="AG53" s="289">
        <v>9223.24</v>
      </c>
      <c r="AH53" s="289"/>
      <c r="AI53" s="289"/>
      <c r="AJ53" s="289"/>
      <c r="AK53" s="103">
        <f t="shared" si="1"/>
        <v>160156.20000000001</v>
      </c>
      <c r="AL53" s="37">
        <f t="shared" si="2"/>
        <v>14.39</v>
      </c>
      <c r="AM53" s="26">
        <f t="shared" si="3"/>
        <v>160141.81</v>
      </c>
      <c r="AN53" s="17">
        <f t="shared" si="4"/>
        <v>313700.83999999997</v>
      </c>
      <c r="AO53" s="19">
        <f t="shared" si="5"/>
        <v>429337.32999999996</v>
      </c>
      <c r="AP53" s="32">
        <f t="shared" si="6"/>
        <v>-115636.48999999999</v>
      </c>
    </row>
    <row r="54" spans="1:42" x14ac:dyDescent="0.2">
      <c r="A54" t="s">
        <v>547</v>
      </c>
      <c r="B54" t="s">
        <v>548</v>
      </c>
      <c r="C54" s="97">
        <v>1799</v>
      </c>
      <c r="D54" s="74" t="s">
        <v>1319</v>
      </c>
      <c r="E54" s="62" t="s">
        <v>2210</v>
      </c>
      <c r="F54" s="287">
        <v>32663.01</v>
      </c>
      <c r="G54" s="287">
        <v>0</v>
      </c>
      <c r="H54" s="287">
        <v>118974.55</v>
      </c>
      <c r="I54" s="287"/>
      <c r="J54" s="62">
        <v>6285.86</v>
      </c>
      <c r="K54" s="62">
        <v>168098.98</v>
      </c>
      <c r="L54" s="62"/>
      <c r="O54" s="288">
        <v>170045</v>
      </c>
      <c r="Q54" s="288">
        <v>830</v>
      </c>
      <c r="R54" s="288"/>
      <c r="S54" s="62"/>
      <c r="T54" s="62">
        <v>249356.91</v>
      </c>
      <c r="U54" s="62">
        <v>-509277.18</v>
      </c>
      <c r="V54" s="62">
        <v>1911374.52</v>
      </c>
      <c r="W54" s="52"/>
      <c r="X54" s="52">
        <v>164119.6</v>
      </c>
      <c r="Y54" s="52"/>
      <c r="Z54" s="52"/>
      <c r="AA54" s="52">
        <v>246250</v>
      </c>
      <c r="AB54" s="52"/>
      <c r="AC54" s="289">
        <v>301910</v>
      </c>
      <c r="AD54" s="289"/>
      <c r="AE54" s="289"/>
      <c r="AF54" s="289">
        <v>65263.78</v>
      </c>
      <c r="AG54" s="289">
        <v>15413.06</v>
      </c>
      <c r="AH54" s="289"/>
      <c r="AI54" s="289"/>
      <c r="AJ54" s="289"/>
      <c r="AK54" s="103">
        <f t="shared" si="1"/>
        <v>151637.56</v>
      </c>
      <c r="AL54" s="37">
        <f t="shared" si="2"/>
        <v>170875</v>
      </c>
      <c r="AM54" s="26">
        <f t="shared" si="3"/>
        <v>-19237.440000000002</v>
      </c>
      <c r="AN54" s="17">
        <f t="shared" si="4"/>
        <v>410369.6</v>
      </c>
      <c r="AO54" s="19">
        <f t="shared" si="5"/>
        <v>382586.84</v>
      </c>
      <c r="AP54" s="32">
        <f t="shared" si="6"/>
        <v>27782.759999999951</v>
      </c>
    </row>
    <row r="55" spans="1:42" x14ac:dyDescent="0.2">
      <c r="A55" t="s">
        <v>551</v>
      </c>
      <c r="B55" t="s">
        <v>552</v>
      </c>
      <c r="C55" s="97">
        <v>2442</v>
      </c>
      <c r="D55" s="74" t="s">
        <v>1320</v>
      </c>
      <c r="E55" s="62" t="s">
        <v>2211</v>
      </c>
      <c r="F55" s="287">
        <v>310112.57</v>
      </c>
      <c r="G55" s="287">
        <v>35514.699999999997</v>
      </c>
      <c r="H55" s="287">
        <v>19816.13</v>
      </c>
      <c r="I55" s="287"/>
      <c r="J55" s="62">
        <v>113435.86</v>
      </c>
      <c r="K55" s="62">
        <v>110763.82</v>
      </c>
      <c r="L55" s="62"/>
      <c r="O55" s="288">
        <v>39080</v>
      </c>
      <c r="Q55" s="288">
        <v>0</v>
      </c>
      <c r="R55" s="288"/>
      <c r="S55" s="62"/>
      <c r="T55" s="62"/>
      <c r="U55" s="62"/>
      <c r="V55" s="62">
        <v>1946410.43</v>
      </c>
      <c r="W55" s="52">
        <v>1.94</v>
      </c>
      <c r="X55" s="52">
        <v>175354.16</v>
      </c>
      <c r="Y55" s="52"/>
      <c r="Z55" s="52"/>
      <c r="AA55" s="52">
        <v>326098.5</v>
      </c>
      <c r="AB55" s="52">
        <v>42600</v>
      </c>
      <c r="AC55" s="289">
        <v>389413.5</v>
      </c>
      <c r="AD55" s="289"/>
      <c r="AE55" s="289"/>
      <c r="AF55" s="289">
        <v>89759.16</v>
      </c>
      <c r="AG55" s="289">
        <v>16522.52</v>
      </c>
      <c r="AH55" s="289"/>
      <c r="AI55" s="289"/>
      <c r="AJ55" s="289"/>
      <c r="AK55" s="103">
        <f t="shared" si="1"/>
        <v>365443.4</v>
      </c>
      <c r="AL55" s="37">
        <f t="shared" si="2"/>
        <v>39080</v>
      </c>
      <c r="AM55" s="26">
        <f t="shared" si="3"/>
        <v>326363.40000000002</v>
      </c>
      <c r="AN55" s="17">
        <f t="shared" si="4"/>
        <v>544054.6</v>
      </c>
      <c r="AO55" s="19">
        <f t="shared" si="5"/>
        <v>495695.18000000005</v>
      </c>
      <c r="AP55" s="32">
        <f t="shared" si="6"/>
        <v>48359.419999999925</v>
      </c>
    </row>
    <row r="56" spans="1:42" x14ac:dyDescent="0.2">
      <c r="A56" t="s">
        <v>551</v>
      </c>
      <c r="B56" t="s">
        <v>552</v>
      </c>
      <c r="C56" s="97">
        <v>1417</v>
      </c>
      <c r="D56" s="74" t="s">
        <v>1321</v>
      </c>
      <c r="E56" s="62" t="s">
        <v>2212</v>
      </c>
      <c r="F56" s="287">
        <v>208066.04</v>
      </c>
      <c r="G56" s="287">
        <v>14834.25</v>
      </c>
      <c r="H56" s="287">
        <v>27274.41</v>
      </c>
      <c r="I56" s="287"/>
      <c r="J56" s="62">
        <v>516002.37</v>
      </c>
      <c r="K56" s="62">
        <v>157024.38</v>
      </c>
      <c r="L56" s="62"/>
      <c r="O56" s="288">
        <v>28782.3</v>
      </c>
      <c r="Q56" s="288"/>
      <c r="R56" s="288"/>
      <c r="S56" s="62"/>
      <c r="T56" s="62"/>
      <c r="U56" s="62"/>
      <c r="V56" s="62">
        <v>1372237.86</v>
      </c>
      <c r="W56" s="52"/>
      <c r="X56" s="52">
        <v>124143.78</v>
      </c>
      <c r="Y56" s="52"/>
      <c r="Z56" s="52"/>
      <c r="AA56" s="52">
        <v>131201.4</v>
      </c>
      <c r="AB56" s="52">
        <v>24900</v>
      </c>
      <c r="AC56" s="289">
        <v>154901.4</v>
      </c>
      <c r="AD56" s="289"/>
      <c r="AE56" s="289"/>
      <c r="AF56" s="289">
        <v>80110.47</v>
      </c>
      <c r="AG56" s="289">
        <v>54432.69</v>
      </c>
      <c r="AH56" s="289"/>
      <c r="AI56" s="289"/>
      <c r="AJ56" s="289"/>
      <c r="AK56" s="103">
        <f t="shared" si="1"/>
        <v>250174.7</v>
      </c>
      <c r="AL56" s="37">
        <f t="shared" si="2"/>
        <v>28782.3</v>
      </c>
      <c r="AM56" s="26">
        <f t="shared" si="3"/>
        <v>221392.40000000002</v>
      </c>
      <c r="AN56" s="17">
        <f t="shared" si="4"/>
        <v>280245.18</v>
      </c>
      <c r="AO56" s="19">
        <f t="shared" si="5"/>
        <v>289444.56</v>
      </c>
      <c r="AP56" s="32">
        <f t="shared" si="6"/>
        <v>-9199.3800000000047</v>
      </c>
    </row>
    <row r="57" spans="1:42" x14ac:dyDescent="0.2">
      <c r="A57" t="s">
        <v>551</v>
      </c>
      <c r="B57" t="s">
        <v>552</v>
      </c>
      <c r="C57" s="97">
        <v>1301</v>
      </c>
      <c r="D57" s="74" t="s">
        <v>1322</v>
      </c>
      <c r="E57" s="62" t="s">
        <v>2213</v>
      </c>
      <c r="F57" s="287">
        <v>276002.52</v>
      </c>
      <c r="G57" s="287">
        <v>472.5</v>
      </c>
      <c r="H57" s="287">
        <v>55735.14</v>
      </c>
      <c r="I57" s="287"/>
      <c r="J57" s="62">
        <v>22900.48</v>
      </c>
      <c r="K57" s="62">
        <v>44916.7</v>
      </c>
      <c r="L57" s="62"/>
      <c r="N57" s="288">
        <v>3000</v>
      </c>
      <c r="O57" s="288">
        <v>31035</v>
      </c>
      <c r="Q57" s="288">
        <v>28.04</v>
      </c>
      <c r="R57" s="288"/>
      <c r="S57" s="62"/>
      <c r="T57" s="62"/>
      <c r="U57" s="62">
        <v>1284.69</v>
      </c>
      <c r="V57" s="62">
        <v>1028783.07</v>
      </c>
      <c r="W57" s="52">
        <v>5.4</v>
      </c>
      <c r="X57" s="52">
        <v>141671.94</v>
      </c>
      <c r="Y57" s="52"/>
      <c r="Z57" s="52"/>
      <c r="AA57" s="52">
        <v>139580.70000000001</v>
      </c>
      <c r="AB57" s="52">
        <v>22500</v>
      </c>
      <c r="AC57" s="289">
        <v>182450.7</v>
      </c>
      <c r="AD57" s="289"/>
      <c r="AE57" s="289"/>
      <c r="AF57" s="289">
        <v>153018.87</v>
      </c>
      <c r="AG57" s="289">
        <v>12078.4</v>
      </c>
      <c r="AH57" s="289"/>
      <c r="AI57" s="289"/>
      <c r="AJ57" s="289"/>
      <c r="AK57" s="103">
        <f t="shared" si="1"/>
        <v>332210.16000000003</v>
      </c>
      <c r="AL57" s="37">
        <f t="shared" si="2"/>
        <v>34063.040000000001</v>
      </c>
      <c r="AM57" s="26">
        <f t="shared" si="3"/>
        <v>298147.12000000005</v>
      </c>
      <c r="AN57" s="17">
        <f t="shared" si="4"/>
        <v>303758.04000000004</v>
      </c>
      <c r="AO57" s="19">
        <f t="shared" si="5"/>
        <v>347547.97000000003</v>
      </c>
      <c r="AP57" s="32">
        <f t="shared" si="6"/>
        <v>-43789.929999999993</v>
      </c>
    </row>
    <row r="58" spans="1:42" x14ac:dyDescent="0.2">
      <c r="A58" t="s">
        <v>551</v>
      </c>
      <c r="B58" t="s">
        <v>552</v>
      </c>
      <c r="C58" s="97">
        <v>2427</v>
      </c>
      <c r="D58" s="74" t="s">
        <v>1323</v>
      </c>
      <c r="E58" s="62" t="s">
        <v>2214</v>
      </c>
      <c r="F58" s="287">
        <v>544501.94999999995</v>
      </c>
      <c r="G58" s="287">
        <v>18537.439999999999</v>
      </c>
      <c r="H58" s="287">
        <v>51635.5</v>
      </c>
      <c r="I58" s="287"/>
      <c r="J58" s="62">
        <v>75347.740000000005</v>
      </c>
      <c r="K58" s="62">
        <v>69280.94</v>
      </c>
      <c r="L58" s="62"/>
      <c r="N58" s="288">
        <v>2000</v>
      </c>
      <c r="O58" s="288">
        <v>35635.86</v>
      </c>
      <c r="Q58" s="288">
        <v>196.7</v>
      </c>
      <c r="R58" s="288"/>
      <c r="S58" s="62"/>
      <c r="T58" s="62"/>
      <c r="U58" s="62"/>
      <c r="V58" s="62">
        <v>566631.65</v>
      </c>
      <c r="W58" s="52"/>
      <c r="X58" s="52">
        <v>202754.87</v>
      </c>
      <c r="Y58" s="52"/>
      <c r="Z58" s="52">
        <v>7.0000000000000007E-2</v>
      </c>
      <c r="AA58" s="52">
        <v>267151.5</v>
      </c>
      <c r="AB58" s="52">
        <v>30600</v>
      </c>
      <c r="AC58" s="289">
        <v>318466.5</v>
      </c>
      <c r="AD58" s="289"/>
      <c r="AE58" s="289"/>
      <c r="AF58" s="289">
        <v>110656.13</v>
      </c>
      <c r="AG58" s="289">
        <v>9084.3799999999992</v>
      </c>
      <c r="AH58" s="289"/>
      <c r="AI58" s="289"/>
      <c r="AJ58" s="289"/>
      <c r="AK58" s="103">
        <f t="shared" si="1"/>
        <v>614674.8899999999</v>
      </c>
      <c r="AL58" s="37">
        <f t="shared" si="2"/>
        <v>37832.559999999998</v>
      </c>
      <c r="AM58" s="26">
        <f t="shared" si="3"/>
        <v>576842.32999999984</v>
      </c>
      <c r="AN58" s="17">
        <f t="shared" si="4"/>
        <v>500506.44</v>
      </c>
      <c r="AO58" s="19">
        <f t="shared" si="5"/>
        <v>438207.01</v>
      </c>
      <c r="AP58" s="32">
        <f t="shared" si="6"/>
        <v>62299.429999999993</v>
      </c>
    </row>
    <row r="59" spans="1:42" x14ac:dyDescent="0.2">
      <c r="A59" t="s">
        <v>551</v>
      </c>
      <c r="B59" t="s">
        <v>552</v>
      </c>
      <c r="C59" s="97">
        <v>1385</v>
      </c>
      <c r="D59" s="74" t="s">
        <v>1324</v>
      </c>
      <c r="E59" s="62" t="s">
        <v>2215</v>
      </c>
      <c r="F59" s="287">
        <v>98562.14</v>
      </c>
      <c r="G59" s="287">
        <v>15810.16</v>
      </c>
      <c r="H59" s="287">
        <v>28707.05</v>
      </c>
      <c r="I59" s="287"/>
      <c r="J59" s="62">
        <v>259163.92</v>
      </c>
      <c r="K59" s="62">
        <v>43863.49</v>
      </c>
      <c r="L59" s="62"/>
      <c r="O59" s="288">
        <v>37875</v>
      </c>
      <c r="Q59" s="288"/>
      <c r="R59" s="288"/>
      <c r="S59" s="62"/>
      <c r="T59" s="62"/>
      <c r="U59" s="62">
        <v>-32897.97</v>
      </c>
      <c r="V59" s="62">
        <v>1787234.17</v>
      </c>
      <c r="W59" s="52"/>
      <c r="X59" s="52">
        <v>132384.25</v>
      </c>
      <c r="Y59" s="52"/>
      <c r="Z59" s="52">
        <v>2.3199999999999998</v>
      </c>
      <c r="AA59" s="52">
        <v>144646</v>
      </c>
      <c r="AB59" s="52">
        <v>30600</v>
      </c>
      <c r="AC59" s="289">
        <v>198946</v>
      </c>
      <c r="AD59" s="289"/>
      <c r="AE59" s="289"/>
      <c r="AF59" s="289">
        <v>92912.49</v>
      </c>
      <c r="AG59" s="289">
        <v>33116.839999999997</v>
      </c>
      <c r="AH59" s="289"/>
      <c r="AI59" s="289"/>
      <c r="AJ59" s="289"/>
      <c r="AK59" s="103">
        <f t="shared" si="1"/>
        <v>143079.35</v>
      </c>
      <c r="AL59" s="37">
        <f t="shared" si="2"/>
        <v>37875</v>
      </c>
      <c r="AM59" s="26">
        <f t="shared" si="3"/>
        <v>105204.35</v>
      </c>
      <c r="AN59" s="17">
        <f t="shared" si="4"/>
        <v>307632.57</v>
      </c>
      <c r="AO59" s="19">
        <f t="shared" si="5"/>
        <v>324975.32999999996</v>
      </c>
      <c r="AP59" s="32">
        <f t="shared" si="6"/>
        <v>-17342.759999999951</v>
      </c>
    </row>
    <row r="60" spans="1:42" x14ac:dyDescent="0.2">
      <c r="A60" t="s">
        <v>551</v>
      </c>
      <c r="B60" t="s">
        <v>552</v>
      </c>
      <c r="C60" s="97">
        <v>2740</v>
      </c>
      <c r="D60" s="74" t="s">
        <v>1325</v>
      </c>
      <c r="E60" s="62" t="s">
        <v>2216</v>
      </c>
      <c r="F60" s="287">
        <v>120849.94</v>
      </c>
      <c r="G60" s="287">
        <v>7623.6</v>
      </c>
      <c r="H60" s="287">
        <v>68824.94</v>
      </c>
      <c r="I60" s="287"/>
      <c r="J60" s="62">
        <v>2174067.9300000002</v>
      </c>
      <c r="K60" s="62">
        <v>62130.11</v>
      </c>
      <c r="L60" s="62"/>
      <c r="O60" s="288">
        <v>23375</v>
      </c>
      <c r="Q60" s="288">
        <v>7</v>
      </c>
      <c r="R60" s="288"/>
      <c r="S60" s="62"/>
      <c r="T60" s="62"/>
      <c r="U60" s="62"/>
      <c r="V60" s="62">
        <v>3909726.18</v>
      </c>
      <c r="W60" s="52"/>
      <c r="X60" s="52">
        <v>204802.94</v>
      </c>
      <c r="Y60" s="52"/>
      <c r="Z60" s="52">
        <v>0.1</v>
      </c>
      <c r="AA60" s="52">
        <v>305455.5</v>
      </c>
      <c r="AB60" s="52">
        <v>31200</v>
      </c>
      <c r="AC60" s="289">
        <v>360115.5</v>
      </c>
      <c r="AD60" s="289"/>
      <c r="AE60" s="289"/>
      <c r="AF60" s="289">
        <v>126160.76</v>
      </c>
      <c r="AG60" s="289">
        <v>44983.34</v>
      </c>
      <c r="AH60" s="289"/>
      <c r="AI60" s="289"/>
      <c r="AJ60" s="289"/>
      <c r="AK60" s="103">
        <f t="shared" si="1"/>
        <v>197298.48</v>
      </c>
      <c r="AL60" s="37">
        <f t="shared" si="2"/>
        <v>23382</v>
      </c>
      <c r="AM60" s="26">
        <f t="shared" si="3"/>
        <v>173916.48</v>
      </c>
      <c r="AN60" s="17">
        <f t="shared" si="4"/>
        <v>541458.54</v>
      </c>
      <c r="AO60" s="19">
        <f t="shared" si="5"/>
        <v>531259.6</v>
      </c>
      <c r="AP60" s="32">
        <f t="shared" si="6"/>
        <v>10198.940000000061</v>
      </c>
    </row>
    <row r="61" spans="1:42" ht="15.75" customHeight="1" x14ac:dyDescent="0.2">
      <c r="A61" t="s">
        <v>551</v>
      </c>
      <c r="B61" t="s">
        <v>552</v>
      </c>
      <c r="C61" s="97">
        <v>4108</v>
      </c>
      <c r="D61" s="74" t="s">
        <v>1326</v>
      </c>
      <c r="E61" s="62" t="s">
        <v>2217</v>
      </c>
      <c r="F61" s="287">
        <v>266131.56</v>
      </c>
      <c r="G61" s="287">
        <v>17914.66</v>
      </c>
      <c r="H61" s="287">
        <v>71430.929999999993</v>
      </c>
      <c r="I61" s="287"/>
      <c r="J61" s="62">
        <v>164985.04</v>
      </c>
      <c r="K61" s="62">
        <v>845656.06</v>
      </c>
      <c r="L61" s="62"/>
      <c r="N61" s="288">
        <v>2000</v>
      </c>
      <c r="O61" s="288">
        <v>45575</v>
      </c>
      <c r="Q61" s="288">
        <v>138.69</v>
      </c>
      <c r="R61" s="288"/>
      <c r="S61" s="62"/>
      <c r="T61" s="62"/>
      <c r="U61" s="62"/>
      <c r="V61" s="62">
        <v>2469567.41</v>
      </c>
      <c r="W61" s="52">
        <v>3.86</v>
      </c>
      <c r="X61" s="52">
        <v>326913.39</v>
      </c>
      <c r="Y61" s="52"/>
      <c r="Z61" s="52">
        <v>463.42</v>
      </c>
      <c r="AA61" s="52">
        <v>424237</v>
      </c>
      <c r="AB61" s="52">
        <v>35300</v>
      </c>
      <c r="AC61" s="289">
        <v>494747</v>
      </c>
      <c r="AD61" s="289"/>
      <c r="AE61" s="289"/>
      <c r="AF61" s="289">
        <v>167408.9</v>
      </c>
      <c r="AG61" s="289">
        <v>49858.97</v>
      </c>
      <c r="AH61" s="289"/>
      <c r="AI61" s="289"/>
      <c r="AJ61" s="289"/>
      <c r="AK61" s="103">
        <f t="shared" si="1"/>
        <v>355477.14999999997</v>
      </c>
      <c r="AL61" s="37">
        <f t="shared" si="2"/>
        <v>47713.69</v>
      </c>
      <c r="AM61" s="26">
        <f t="shared" si="3"/>
        <v>307763.45999999996</v>
      </c>
      <c r="AN61" s="17">
        <f t="shared" si="4"/>
        <v>786917.66999999993</v>
      </c>
      <c r="AO61" s="19">
        <f t="shared" si="5"/>
        <v>712014.87</v>
      </c>
      <c r="AP61" s="32">
        <f t="shared" si="6"/>
        <v>74902.79999999993</v>
      </c>
    </row>
    <row r="62" spans="1:42" x14ac:dyDescent="0.2">
      <c r="A62" t="s">
        <v>551</v>
      </c>
      <c r="B62" t="s">
        <v>552</v>
      </c>
      <c r="C62" s="97">
        <v>2522</v>
      </c>
      <c r="D62" s="74" t="s">
        <v>1327</v>
      </c>
      <c r="E62" s="62" t="s">
        <v>2301</v>
      </c>
      <c r="F62" s="287">
        <v>206120.02</v>
      </c>
      <c r="G62" s="287">
        <v>4099.3500000000004</v>
      </c>
      <c r="H62" s="287">
        <v>104928.44</v>
      </c>
      <c r="I62" s="287"/>
      <c r="J62" s="62">
        <v>363266.84</v>
      </c>
      <c r="K62" s="62">
        <v>183486.09</v>
      </c>
      <c r="L62" s="62"/>
      <c r="N62" s="288">
        <v>3000</v>
      </c>
      <c r="O62" s="288">
        <v>30275</v>
      </c>
      <c r="Q62" s="288">
        <v>217.67</v>
      </c>
      <c r="R62" s="288"/>
      <c r="S62" s="62"/>
      <c r="T62" s="62"/>
      <c r="U62" s="62"/>
      <c r="V62" s="62">
        <v>2114448.44</v>
      </c>
      <c r="W62" s="52"/>
      <c r="X62" s="52">
        <v>120221.44</v>
      </c>
      <c r="Y62" s="52"/>
      <c r="Z62" s="52">
        <v>597.14</v>
      </c>
      <c r="AA62" s="52">
        <v>218937</v>
      </c>
      <c r="AB62" s="52">
        <v>30000</v>
      </c>
      <c r="AC62" s="289">
        <v>248937</v>
      </c>
      <c r="AD62" s="289"/>
      <c r="AE62" s="289"/>
      <c r="AF62" s="289">
        <v>105164.75</v>
      </c>
      <c r="AG62" s="289">
        <v>40264.720000000001</v>
      </c>
      <c r="AH62" s="289"/>
      <c r="AI62" s="289"/>
      <c r="AJ62" s="289"/>
      <c r="AK62" s="103">
        <f t="shared" si="1"/>
        <v>315147.81</v>
      </c>
      <c r="AL62" s="37">
        <f t="shared" si="2"/>
        <v>33492.67</v>
      </c>
      <c r="AM62" s="26">
        <f t="shared" si="3"/>
        <v>281655.14</v>
      </c>
      <c r="AN62" s="17">
        <f t="shared" si="4"/>
        <v>369755.58</v>
      </c>
      <c r="AO62" s="19">
        <f t="shared" si="5"/>
        <v>394366.47</v>
      </c>
      <c r="AP62" s="32">
        <f t="shared" si="6"/>
        <v>-24610.889999999956</v>
      </c>
    </row>
    <row r="63" spans="1:42" x14ac:dyDescent="0.2">
      <c r="A63" t="s">
        <v>551</v>
      </c>
      <c r="B63" t="s">
        <v>552</v>
      </c>
      <c r="C63" s="97">
        <v>1433</v>
      </c>
      <c r="D63" s="74" t="s">
        <v>1328</v>
      </c>
      <c r="E63" s="62" t="s">
        <v>2304</v>
      </c>
      <c r="F63" s="287">
        <v>149503.95000000001</v>
      </c>
      <c r="G63" s="287">
        <v>0</v>
      </c>
      <c r="H63" s="287">
        <v>31161.85</v>
      </c>
      <c r="I63" s="287"/>
      <c r="J63" s="62">
        <v>1776499.64</v>
      </c>
      <c r="K63" s="62">
        <v>30168.37</v>
      </c>
      <c r="L63" s="62"/>
      <c r="O63" s="288">
        <v>36075</v>
      </c>
      <c r="Q63" s="288"/>
      <c r="R63" s="288"/>
      <c r="S63" s="62"/>
      <c r="T63" s="62"/>
      <c r="U63" s="62"/>
      <c r="V63" s="62">
        <v>2791483.6</v>
      </c>
      <c r="W63" s="52"/>
      <c r="X63" s="52">
        <v>155611.16</v>
      </c>
      <c r="Y63" s="52"/>
      <c r="Z63" s="52">
        <v>6.09</v>
      </c>
      <c r="AA63" s="52">
        <v>249057</v>
      </c>
      <c r="AB63" s="52">
        <v>30600</v>
      </c>
      <c r="AC63" s="289">
        <v>303357</v>
      </c>
      <c r="AD63" s="289"/>
      <c r="AE63" s="289"/>
      <c r="AF63" s="289">
        <v>105476.83</v>
      </c>
      <c r="AG63" s="289">
        <v>38515.269999999997</v>
      </c>
      <c r="AH63" s="289"/>
      <c r="AI63" s="289"/>
      <c r="AJ63" s="289"/>
      <c r="AK63" s="103">
        <f t="shared" si="1"/>
        <v>180665.80000000002</v>
      </c>
      <c r="AL63" s="37">
        <f t="shared" si="2"/>
        <v>36075</v>
      </c>
      <c r="AM63" s="26">
        <f t="shared" si="3"/>
        <v>144590.80000000002</v>
      </c>
      <c r="AN63" s="17">
        <f t="shared" si="4"/>
        <v>435274.25</v>
      </c>
      <c r="AO63" s="19">
        <f t="shared" si="5"/>
        <v>447349.10000000003</v>
      </c>
      <c r="AP63" s="32">
        <f t="shared" si="6"/>
        <v>-12074.850000000035</v>
      </c>
    </row>
    <row r="64" spans="1:42" x14ac:dyDescent="0.2">
      <c r="A64" t="s">
        <v>555</v>
      </c>
      <c r="B64" t="s">
        <v>556</v>
      </c>
      <c r="C64" s="97">
        <v>4846</v>
      </c>
      <c r="D64" s="74" t="s">
        <v>1329</v>
      </c>
      <c r="E64" s="62" t="s">
        <v>2218</v>
      </c>
      <c r="F64" s="287">
        <v>624000.59</v>
      </c>
      <c r="G64" s="287">
        <v>0</v>
      </c>
      <c r="H64" s="287">
        <v>189361.49</v>
      </c>
      <c r="I64" s="287"/>
      <c r="J64" s="62">
        <v>343605.68</v>
      </c>
      <c r="K64" s="62">
        <v>40478.910000000003</v>
      </c>
      <c r="L64" s="62"/>
      <c r="O64" s="288">
        <v>6600</v>
      </c>
      <c r="P64" s="288">
        <v>101500</v>
      </c>
      <c r="Q64" s="288"/>
      <c r="R64" s="288"/>
      <c r="S64" s="62"/>
      <c r="T64" s="62"/>
      <c r="U64" s="62">
        <v>138717.6</v>
      </c>
      <c r="V64" s="62">
        <v>1683662.57</v>
      </c>
      <c r="W64" s="52"/>
      <c r="X64" s="52">
        <v>184286.65</v>
      </c>
      <c r="Y64" s="52">
        <v>48100</v>
      </c>
      <c r="Z64" s="52"/>
      <c r="AA64" s="52">
        <v>499558.5</v>
      </c>
      <c r="AB64" s="52"/>
      <c r="AC64" s="289">
        <v>531567.5</v>
      </c>
      <c r="AD64" s="289"/>
      <c r="AE64" s="289"/>
      <c r="AF64" s="289">
        <v>133668.93</v>
      </c>
      <c r="AG64" s="289">
        <v>17701.21</v>
      </c>
      <c r="AH64" s="289"/>
      <c r="AI64" s="289"/>
      <c r="AJ64" s="289"/>
      <c r="AK64" s="103">
        <f t="shared" si="1"/>
        <v>813362.08</v>
      </c>
      <c r="AL64" s="37">
        <f t="shared" si="2"/>
        <v>108100</v>
      </c>
      <c r="AM64" s="26">
        <f t="shared" si="3"/>
        <v>705262.07999999996</v>
      </c>
      <c r="AN64" s="17">
        <f t="shared" si="4"/>
        <v>731945.15</v>
      </c>
      <c r="AO64" s="19">
        <f t="shared" si="5"/>
        <v>682937.6399999999</v>
      </c>
      <c r="AP64" s="32">
        <f t="shared" si="6"/>
        <v>49007.510000000126</v>
      </c>
    </row>
    <row r="65" spans="1:42" x14ac:dyDescent="0.2">
      <c r="A65" t="s">
        <v>555</v>
      </c>
      <c r="B65" t="s">
        <v>556</v>
      </c>
      <c r="C65" s="97">
        <v>2013</v>
      </c>
      <c r="D65" s="74" t="s">
        <v>1330</v>
      </c>
      <c r="E65" s="62" t="s">
        <v>2219</v>
      </c>
      <c r="F65" s="287">
        <v>525749.06999999995</v>
      </c>
      <c r="G65" s="287">
        <v>0</v>
      </c>
      <c r="H65" s="287">
        <v>51025.43</v>
      </c>
      <c r="I65" s="287"/>
      <c r="J65" s="62">
        <v>2301.56</v>
      </c>
      <c r="K65" s="62">
        <v>264575.27</v>
      </c>
      <c r="L65" s="62"/>
      <c r="O65" s="288">
        <v>6600</v>
      </c>
      <c r="P65" s="288">
        <v>71300</v>
      </c>
      <c r="Q65" s="288">
        <v>70.28</v>
      </c>
      <c r="R65" s="288"/>
      <c r="S65" s="62"/>
      <c r="T65" s="62"/>
      <c r="U65" s="62"/>
      <c r="V65" s="62">
        <v>1188971.67</v>
      </c>
      <c r="W65" s="52"/>
      <c r="X65" s="52">
        <v>246190.67</v>
      </c>
      <c r="Y65" s="52"/>
      <c r="Z65" s="52"/>
      <c r="AA65" s="52">
        <v>151620</v>
      </c>
      <c r="AB65" s="52"/>
      <c r="AC65" s="289">
        <v>231180</v>
      </c>
      <c r="AD65" s="289"/>
      <c r="AE65" s="289"/>
      <c r="AF65" s="289">
        <v>107796.55</v>
      </c>
      <c r="AG65" s="289">
        <v>58542.74</v>
      </c>
      <c r="AH65" s="289"/>
      <c r="AI65" s="289"/>
      <c r="AJ65" s="289"/>
      <c r="AK65" s="103">
        <f t="shared" si="1"/>
        <v>576774.5</v>
      </c>
      <c r="AL65" s="37">
        <f t="shared" si="2"/>
        <v>77970.28</v>
      </c>
      <c r="AM65" s="26">
        <f t="shared" si="3"/>
        <v>498804.22</v>
      </c>
      <c r="AN65" s="17">
        <f t="shared" si="4"/>
        <v>397810.67000000004</v>
      </c>
      <c r="AO65" s="19">
        <f t="shared" si="5"/>
        <v>397519.29</v>
      </c>
      <c r="AP65" s="32">
        <f t="shared" si="6"/>
        <v>291.38000000006286</v>
      </c>
    </row>
    <row r="66" spans="1:42" x14ac:dyDescent="0.2">
      <c r="A66" t="s">
        <v>555</v>
      </c>
      <c r="B66" t="s">
        <v>556</v>
      </c>
      <c r="C66" s="97">
        <v>1672</v>
      </c>
      <c r="D66" s="74" t="s">
        <v>1331</v>
      </c>
      <c r="E66" s="62" t="s">
        <v>2220</v>
      </c>
      <c r="F66" s="287">
        <v>606476.07999999996</v>
      </c>
      <c r="G66" s="287">
        <v>0</v>
      </c>
      <c r="H66" s="287">
        <v>38691.269999999997</v>
      </c>
      <c r="I66" s="287"/>
      <c r="J66" s="62">
        <v>636338.25</v>
      </c>
      <c r="K66" s="62">
        <v>292872.01</v>
      </c>
      <c r="L66" s="62"/>
      <c r="O66" s="288">
        <v>9579.07</v>
      </c>
      <c r="Q66" s="288"/>
      <c r="R66" s="288"/>
      <c r="S66" s="62"/>
      <c r="T66" s="62"/>
      <c r="U66" s="62">
        <v>130414.07</v>
      </c>
      <c r="V66" s="62">
        <v>2121250.9300000002</v>
      </c>
      <c r="W66" s="52"/>
      <c r="X66" s="52">
        <v>150040.6</v>
      </c>
      <c r="Y66" s="52"/>
      <c r="Z66" s="52"/>
      <c r="AA66" s="52">
        <v>240450</v>
      </c>
      <c r="AB66" s="52">
        <v>10500</v>
      </c>
      <c r="AC66" s="289">
        <v>341790</v>
      </c>
      <c r="AD66" s="289"/>
      <c r="AE66" s="289"/>
      <c r="AF66" s="289">
        <v>104114.22</v>
      </c>
      <c r="AG66" s="289">
        <v>65260</v>
      </c>
      <c r="AH66" s="289"/>
      <c r="AI66" s="289"/>
      <c r="AJ66" s="289"/>
      <c r="AK66" s="103">
        <f t="shared" si="1"/>
        <v>645167.35</v>
      </c>
      <c r="AL66" s="37">
        <f t="shared" si="2"/>
        <v>9579.07</v>
      </c>
      <c r="AM66" s="26">
        <f t="shared" si="3"/>
        <v>635588.28</v>
      </c>
      <c r="AN66" s="17">
        <f t="shared" si="4"/>
        <v>400990.6</v>
      </c>
      <c r="AO66" s="19">
        <f t="shared" si="5"/>
        <v>511164.22</v>
      </c>
      <c r="AP66" s="32">
        <f t="shared" si="6"/>
        <v>-110173.62</v>
      </c>
    </row>
    <row r="67" spans="1:42" x14ac:dyDescent="0.2">
      <c r="A67" t="s">
        <v>555</v>
      </c>
      <c r="B67" t="s">
        <v>556</v>
      </c>
      <c r="C67" s="97">
        <v>4546</v>
      </c>
      <c r="D67" s="74" t="s">
        <v>1332</v>
      </c>
      <c r="E67" s="62" t="s">
        <v>2221</v>
      </c>
      <c r="F67" s="287">
        <v>242594.94</v>
      </c>
      <c r="G67" s="287">
        <v>0</v>
      </c>
      <c r="H67" s="287">
        <v>196008.4</v>
      </c>
      <c r="I67" s="287"/>
      <c r="J67" s="62">
        <v>26900.3</v>
      </c>
      <c r="K67" s="62">
        <v>-47325.21</v>
      </c>
      <c r="L67" s="62"/>
      <c r="N67" s="288">
        <v>0</v>
      </c>
      <c r="O67" s="288">
        <v>22620</v>
      </c>
      <c r="Q67" s="288"/>
      <c r="R67" s="288"/>
      <c r="S67" s="62"/>
      <c r="T67" s="62"/>
      <c r="U67" s="62">
        <v>238837.49</v>
      </c>
      <c r="V67" s="62">
        <v>1374864.38</v>
      </c>
      <c r="W67" s="52"/>
      <c r="X67" s="52">
        <v>174561</v>
      </c>
      <c r="Y67" s="52"/>
      <c r="Z67" s="52">
        <v>545.73</v>
      </c>
      <c r="AA67" s="52">
        <v>406826.9</v>
      </c>
      <c r="AB67" s="52">
        <v>2500</v>
      </c>
      <c r="AC67" s="289">
        <v>544026.9</v>
      </c>
      <c r="AD67" s="289">
        <v>9270</v>
      </c>
      <c r="AE67" s="289"/>
      <c r="AF67" s="289">
        <v>134134.47</v>
      </c>
      <c r="AG67" s="289">
        <v>25118.55</v>
      </c>
      <c r="AH67" s="289"/>
      <c r="AI67" s="289"/>
      <c r="AJ67" s="289"/>
      <c r="AK67" s="103">
        <f t="shared" si="1"/>
        <v>438603.33999999997</v>
      </c>
      <c r="AL67" s="37">
        <f t="shared" si="2"/>
        <v>22620</v>
      </c>
      <c r="AM67" s="26">
        <f t="shared" si="3"/>
        <v>415983.33999999997</v>
      </c>
      <c r="AN67" s="17">
        <f t="shared" si="4"/>
        <v>584433.63</v>
      </c>
      <c r="AO67" s="19">
        <f t="shared" si="5"/>
        <v>712549.92</v>
      </c>
      <c r="AP67" s="32">
        <f t="shared" si="6"/>
        <v>-128116.29000000004</v>
      </c>
    </row>
    <row r="68" spans="1:42" x14ac:dyDescent="0.2">
      <c r="A68" t="s">
        <v>555</v>
      </c>
      <c r="B68" t="s">
        <v>556</v>
      </c>
      <c r="C68" s="97">
        <v>3867</v>
      </c>
      <c r="D68" s="74" t="s">
        <v>1333</v>
      </c>
      <c r="E68" s="62" t="s">
        <v>2222</v>
      </c>
      <c r="F68" s="287">
        <v>880513.81</v>
      </c>
      <c r="G68" s="287">
        <v>0</v>
      </c>
      <c r="H68" s="287">
        <v>45141.08</v>
      </c>
      <c r="I68" s="287"/>
      <c r="J68" s="62">
        <v>51327.88</v>
      </c>
      <c r="K68" s="62">
        <v>1318329</v>
      </c>
      <c r="L68" s="62"/>
      <c r="O68" s="288">
        <v>14385.51</v>
      </c>
      <c r="P68" s="288">
        <v>413775</v>
      </c>
      <c r="Q68" s="288"/>
      <c r="R68" s="288"/>
      <c r="S68" s="62"/>
      <c r="T68" s="62"/>
      <c r="U68" s="62">
        <v>48481.65</v>
      </c>
      <c r="V68" s="62">
        <v>2680574.06</v>
      </c>
      <c r="W68" s="52"/>
      <c r="X68" s="52">
        <v>302467.15000000002</v>
      </c>
      <c r="Y68" s="52"/>
      <c r="Z68" s="52"/>
      <c r="AA68" s="52">
        <v>707124</v>
      </c>
      <c r="AB68" s="52">
        <v>13500</v>
      </c>
      <c r="AC68" s="289">
        <v>803154</v>
      </c>
      <c r="AD68" s="289"/>
      <c r="AE68" s="289"/>
      <c r="AF68" s="289">
        <v>95061.72</v>
      </c>
      <c r="AG68" s="289">
        <v>102331.44</v>
      </c>
      <c r="AH68" s="289"/>
      <c r="AI68" s="289"/>
      <c r="AJ68" s="289"/>
      <c r="AK68" s="103">
        <f t="shared" si="1"/>
        <v>925654.89</v>
      </c>
      <c r="AL68" s="37">
        <f t="shared" si="2"/>
        <v>428160.51</v>
      </c>
      <c r="AM68" s="26">
        <f t="shared" si="3"/>
        <v>497494.38</v>
      </c>
      <c r="AN68" s="17">
        <f t="shared" si="4"/>
        <v>1023091.15</v>
      </c>
      <c r="AO68" s="19">
        <f t="shared" si="5"/>
        <v>1000547.1599999999</v>
      </c>
      <c r="AP68" s="32">
        <f t="shared" si="6"/>
        <v>22543.990000000107</v>
      </c>
    </row>
    <row r="69" spans="1:42" x14ac:dyDescent="0.2">
      <c r="A69" t="s">
        <v>555</v>
      </c>
      <c r="B69" t="s">
        <v>556</v>
      </c>
      <c r="C69" s="97">
        <v>2282</v>
      </c>
      <c r="D69" s="74" t="s">
        <v>1334</v>
      </c>
      <c r="E69" s="286" t="s">
        <v>2223</v>
      </c>
      <c r="F69" s="287">
        <v>846416.53</v>
      </c>
      <c r="G69" s="287">
        <v>5000</v>
      </c>
      <c r="H69" s="287">
        <v>161979.48000000001</v>
      </c>
      <c r="I69" s="287"/>
      <c r="J69" s="62">
        <v>146581.62</v>
      </c>
      <c r="K69" s="62">
        <v>48914.14</v>
      </c>
      <c r="L69" s="62"/>
      <c r="O69" s="288">
        <v>16100</v>
      </c>
      <c r="P69" s="288">
        <v>105000</v>
      </c>
      <c r="Q69" s="288">
        <v>2476.48</v>
      </c>
      <c r="R69" s="288"/>
      <c r="S69" s="62">
        <v>5000</v>
      </c>
      <c r="T69" s="62"/>
      <c r="U69" s="62"/>
      <c r="V69" s="62">
        <v>2191965</v>
      </c>
      <c r="W69" s="52"/>
      <c r="X69" s="52">
        <v>236373.5</v>
      </c>
      <c r="Y69" s="52">
        <v>90920</v>
      </c>
      <c r="Z69" s="52"/>
      <c r="AA69" s="52">
        <v>255480</v>
      </c>
      <c r="AB69" s="52"/>
      <c r="AC69" s="289">
        <v>358290</v>
      </c>
      <c r="AD69" s="289"/>
      <c r="AE69" s="289"/>
      <c r="AF69" s="289">
        <v>83132.850000000006</v>
      </c>
      <c r="AG69" s="289">
        <v>34094.5</v>
      </c>
      <c r="AH69" s="289"/>
      <c r="AI69" s="289"/>
      <c r="AJ69" s="289"/>
      <c r="AK69" s="103">
        <f t="shared" ref="AK69:AK132" si="7">SUM(F69:I69)</f>
        <v>1013396.01</v>
      </c>
      <c r="AL69" s="37">
        <f t="shared" ref="AL69:AL132" si="8">SUM(N69:R69)</f>
        <v>123576.48</v>
      </c>
      <c r="AM69" s="26">
        <f t="shared" ref="AM69:AM132" si="9">AK69-AL69</f>
        <v>889819.53</v>
      </c>
      <c r="AN69" s="17">
        <f t="shared" ref="AN69:AN132" si="10">SUM(W69:AB69)</f>
        <v>582773.5</v>
      </c>
      <c r="AO69" s="19">
        <f t="shared" ref="AO69:AO132" si="11">SUM(AC69:AJ69)</f>
        <v>475517.35</v>
      </c>
      <c r="AP69" s="32">
        <f t="shared" ref="AP69:AP132" si="12">AN69-AO69</f>
        <v>107256.15000000002</v>
      </c>
    </row>
    <row r="70" spans="1:42" x14ac:dyDescent="0.2">
      <c r="A70" t="s">
        <v>555</v>
      </c>
      <c r="B70" t="s">
        <v>556</v>
      </c>
      <c r="C70" s="97">
        <v>2718</v>
      </c>
      <c r="D70" s="74" t="s">
        <v>1335</v>
      </c>
      <c r="E70" s="286" t="s">
        <v>2224</v>
      </c>
      <c r="F70" s="287">
        <v>908224.6</v>
      </c>
      <c r="G70" s="287">
        <v>0</v>
      </c>
      <c r="H70" s="287">
        <v>53056.2</v>
      </c>
      <c r="I70" s="287"/>
      <c r="J70" s="62">
        <v>34038</v>
      </c>
      <c r="K70" s="62">
        <v>237156.6</v>
      </c>
      <c r="L70" s="62"/>
      <c r="O70" s="288">
        <v>6600</v>
      </c>
      <c r="Q70" s="288">
        <v>414</v>
      </c>
      <c r="R70" s="288"/>
      <c r="S70" s="62"/>
      <c r="T70" s="62"/>
      <c r="U70" s="62">
        <v>49633.21</v>
      </c>
      <c r="V70" s="62">
        <v>1302561.3500000001</v>
      </c>
      <c r="W70" s="52"/>
      <c r="X70" s="52">
        <v>590503.22</v>
      </c>
      <c r="Y70" s="52"/>
      <c r="Z70" s="52">
        <v>1137.92</v>
      </c>
      <c r="AA70" s="52">
        <v>305316</v>
      </c>
      <c r="AB70" s="52"/>
      <c r="AC70" s="289">
        <v>385866</v>
      </c>
      <c r="AD70" s="289"/>
      <c r="AE70" s="289"/>
      <c r="AF70" s="289">
        <v>103191.92</v>
      </c>
      <c r="AG70" s="289">
        <v>40622.910000000003</v>
      </c>
      <c r="AH70" s="289"/>
      <c r="AI70" s="289"/>
      <c r="AJ70" s="289"/>
      <c r="AK70" s="103">
        <f t="shared" si="7"/>
        <v>961280.79999999993</v>
      </c>
      <c r="AL70" s="37">
        <f t="shared" si="8"/>
        <v>7014</v>
      </c>
      <c r="AM70" s="26">
        <f t="shared" si="9"/>
        <v>954266.79999999993</v>
      </c>
      <c r="AN70" s="17">
        <f t="shared" si="10"/>
        <v>896957.14</v>
      </c>
      <c r="AO70" s="19">
        <f t="shared" si="11"/>
        <v>529680.82999999996</v>
      </c>
      <c r="AP70" s="32">
        <f t="shared" si="12"/>
        <v>367276.31000000006</v>
      </c>
    </row>
    <row r="71" spans="1:42" x14ac:dyDescent="0.2">
      <c r="A71" t="s">
        <v>555</v>
      </c>
      <c r="B71" t="s">
        <v>556</v>
      </c>
      <c r="C71" s="97">
        <v>4883</v>
      </c>
      <c r="D71" s="74" t="s">
        <v>1336</v>
      </c>
      <c r="E71" s="286" t="s">
        <v>2225</v>
      </c>
      <c r="F71" s="287">
        <v>546372.12</v>
      </c>
      <c r="G71" s="287">
        <v>0</v>
      </c>
      <c r="H71" s="287">
        <v>100975.06</v>
      </c>
      <c r="I71" s="287"/>
      <c r="J71" s="62">
        <v>427758.29</v>
      </c>
      <c r="K71" s="62">
        <v>95789.54</v>
      </c>
      <c r="L71" s="62"/>
      <c r="O71" s="288">
        <v>6600</v>
      </c>
      <c r="P71" s="288">
        <v>55450</v>
      </c>
      <c r="Q71" s="288"/>
      <c r="R71" s="288"/>
      <c r="S71" s="62"/>
      <c r="T71" s="62"/>
      <c r="U71" s="62">
        <v>188468.55</v>
      </c>
      <c r="V71" s="62">
        <v>1726865.73</v>
      </c>
      <c r="W71" s="52"/>
      <c r="X71" s="52">
        <v>298017.99</v>
      </c>
      <c r="Y71" s="52"/>
      <c r="Z71" s="52"/>
      <c r="AA71" s="52">
        <v>313543.5</v>
      </c>
      <c r="AB71" s="52">
        <v>45300</v>
      </c>
      <c r="AC71" s="289">
        <v>455983.5</v>
      </c>
      <c r="AD71" s="289"/>
      <c r="AE71" s="289"/>
      <c r="AF71" s="289">
        <v>191336.59</v>
      </c>
      <c r="AG71" s="289">
        <v>34905.65</v>
      </c>
      <c r="AH71" s="289"/>
      <c r="AI71" s="289"/>
      <c r="AJ71" s="289"/>
      <c r="AK71" s="103">
        <f t="shared" si="7"/>
        <v>647347.17999999993</v>
      </c>
      <c r="AL71" s="37">
        <f t="shared" si="8"/>
        <v>62050</v>
      </c>
      <c r="AM71" s="26">
        <f t="shared" si="9"/>
        <v>585297.17999999993</v>
      </c>
      <c r="AN71" s="17">
        <f t="shared" si="10"/>
        <v>656861.49</v>
      </c>
      <c r="AO71" s="19">
        <f t="shared" si="11"/>
        <v>682225.74</v>
      </c>
      <c r="AP71" s="32">
        <f t="shared" si="12"/>
        <v>-25364.25</v>
      </c>
    </row>
    <row r="72" spans="1:42" x14ac:dyDescent="0.2">
      <c r="A72" t="s">
        <v>555</v>
      </c>
      <c r="B72" t="s">
        <v>556</v>
      </c>
      <c r="C72" s="97">
        <v>4275</v>
      </c>
      <c r="D72" s="74" t="s">
        <v>1337</v>
      </c>
      <c r="E72" s="62" t="s">
        <v>2226</v>
      </c>
      <c r="F72" s="287">
        <v>525303.1</v>
      </c>
      <c r="G72" s="287">
        <v>0</v>
      </c>
      <c r="H72" s="287">
        <v>93572.98</v>
      </c>
      <c r="I72" s="287"/>
      <c r="J72" s="62">
        <v>334101.99</v>
      </c>
      <c r="K72" s="62">
        <v>153888.44</v>
      </c>
      <c r="L72" s="62"/>
      <c r="O72" s="288">
        <v>6150</v>
      </c>
      <c r="P72" s="288">
        <v>55000</v>
      </c>
      <c r="Q72" s="288"/>
      <c r="R72" s="288"/>
      <c r="S72" s="62"/>
      <c r="T72" s="62"/>
      <c r="U72" s="62">
        <v>175224.06</v>
      </c>
      <c r="V72" s="62">
        <v>1340923.19</v>
      </c>
      <c r="W72" s="52"/>
      <c r="X72" s="52">
        <v>161372.34</v>
      </c>
      <c r="Y72" s="52"/>
      <c r="Z72" s="52"/>
      <c r="AA72" s="52">
        <v>340077</v>
      </c>
      <c r="AB72" s="52"/>
      <c r="AC72" s="289">
        <v>460407</v>
      </c>
      <c r="AD72" s="289"/>
      <c r="AE72" s="289"/>
      <c r="AF72" s="289">
        <v>87585.68</v>
      </c>
      <c r="AG72" s="289">
        <v>33596.94</v>
      </c>
      <c r="AH72" s="289"/>
      <c r="AI72" s="289"/>
      <c r="AJ72" s="289"/>
      <c r="AK72" s="103">
        <f t="shared" si="7"/>
        <v>618876.07999999996</v>
      </c>
      <c r="AL72" s="37">
        <f t="shared" si="8"/>
        <v>61150</v>
      </c>
      <c r="AM72" s="26">
        <f t="shared" si="9"/>
        <v>557726.07999999996</v>
      </c>
      <c r="AN72" s="17">
        <f t="shared" si="10"/>
        <v>501449.33999999997</v>
      </c>
      <c r="AO72" s="19">
        <f t="shared" si="11"/>
        <v>581589.61999999988</v>
      </c>
      <c r="AP72" s="32">
        <f t="shared" si="12"/>
        <v>-80140.279999999912</v>
      </c>
    </row>
    <row r="73" spans="1:42" x14ac:dyDescent="0.2">
      <c r="A73" t="s">
        <v>555</v>
      </c>
      <c r="B73" t="s">
        <v>556</v>
      </c>
      <c r="C73" s="97">
        <v>3121</v>
      </c>
      <c r="D73" s="74" t="s">
        <v>1338</v>
      </c>
      <c r="E73" s="62" t="s">
        <v>2227</v>
      </c>
      <c r="F73" s="287">
        <v>568048.37</v>
      </c>
      <c r="G73" s="287">
        <v>0</v>
      </c>
      <c r="H73" s="287">
        <v>49439.88</v>
      </c>
      <c r="I73" s="287"/>
      <c r="J73" s="62">
        <v>810894.59</v>
      </c>
      <c r="K73" s="62">
        <v>166895.98000000001</v>
      </c>
      <c r="L73" s="62"/>
      <c r="O73" s="288">
        <v>6600</v>
      </c>
      <c r="Q73" s="288"/>
      <c r="R73" s="288"/>
      <c r="S73" s="62"/>
      <c r="T73" s="62"/>
      <c r="U73" s="62">
        <v>149934.78</v>
      </c>
      <c r="V73" s="62">
        <v>1529202.14</v>
      </c>
      <c r="W73" s="52"/>
      <c r="X73" s="52">
        <v>183145.95</v>
      </c>
      <c r="Y73" s="52">
        <v>50000</v>
      </c>
      <c r="Z73" s="52">
        <v>28.93</v>
      </c>
      <c r="AA73" s="52">
        <v>368769.9</v>
      </c>
      <c r="AB73" s="52"/>
      <c r="AC73" s="289">
        <v>447849.9</v>
      </c>
      <c r="AD73" s="289"/>
      <c r="AE73" s="289"/>
      <c r="AF73" s="289">
        <v>103727.05</v>
      </c>
      <c r="AG73" s="289">
        <v>64387.91</v>
      </c>
      <c r="AH73" s="289"/>
      <c r="AI73" s="289"/>
      <c r="AJ73" s="289"/>
      <c r="AK73" s="103">
        <f t="shared" si="7"/>
        <v>617488.25</v>
      </c>
      <c r="AL73" s="37">
        <f t="shared" si="8"/>
        <v>6600</v>
      </c>
      <c r="AM73" s="26">
        <f t="shared" si="9"/>
        <v>610888.25</v>
      </c>
      <c r="AN73" s="17">
        <f t="shared" si="10"/>
        <v>601944.78</v>
      </c>
      <c r="AO73" s="19">
        <f t="shared" si="11"/>
        <v>615964.8600000001</v>
      </c>
      <c r="AP73" s="32">
        <f t="shared" si="12"/>
        <v>-14020.080000000075</v>
      </c>
    </row>
    <row r="74" spans="1:42" x14ac:dyDescent="0.2">
      <c r="A74" t="s">
        <v>555</v>
      </c>
      <c r="B74" t="s">
        <v>556</v>
      </c>
      <c r="C74" s="97">
        <v>1601</v>
      </c>
      <c r="D74" s="74" t="s">
        <v>1339</v>
      </c>
      <c r="E74" s="286" t="s">
        <v>2228</v>
      </c>
      <c r="F74" s="287">
        <v>710929.08</v>
      </c>
      <c r="G74" s="287">
        <v>0</v>
      </c>
      <c r="H74" s="287">
        <v>42792.25</v>
      </c>
      <c r="I74" s="287"/>
      <c r="J74" s="62">
        <v>2096660.39</v>
      </c>
      <c r="K74" s="62">
        <v>283021.8</v>
      </c>
      <c r="L74" s="62"/>
      <c r="O74" s="288">
        <v>6600</v>
      </c>
      <c r="P74" s="288">
        <v>63400</v>
      </c>
      <c r="Q74" s="288"/>
      <c r="R74" s="288"/>
      <c r="S74" s="62"/>
      <c r="T74" s="62"/>
      <c r="U74" s="62">
        <v>1141692.69</v>
      </c>
      <c r="V74" s="62">
        <v>464694.52</v>
      </c>
      <c r="W74" s="52"/>
      <c r="X74" s="52">
        <v>293415.7</v>
      </c>
      <c r="Y74" s="52"/>
      <c r="Z74" s="52"/>
      <c r="AA74" s="52">
        <v>276324</v>
      </c>
      <c r="AB74" s="52">
        <v>18800</v>
      </c>
      <c r="AC74" s="289">
        <v>366494</v>
      </c>
      <c r="AD74" s="289"/>
      <c r="AE74" s="289"/>
      <c r="AF74" s="289">
        <v>97369.23</v>
      </c>
      <c r="AG74" s="289">
        <v>56907.86</v>
      </c>
      <c r="AH74" s="289"/>
      <c r="AI74" s="289"/>
      <c r="AJ74" s="289"/>
      <c r="AK74" s="103">
        <f t="shared" si="7"/>
        <v>753721.33</v>
      </c>
      <c r="AL74" s="37">
        <f t="shared" si="8"/>
        <v>70000</v>
      </c>
      <c r="AM74" s="26">
        <f t="shared" si="9"/>
        <v>683721.33</v>
      </c>
      <c r="AN74" s="17">
        <f t="shared" si="10"/>
        <v>588539.69999999995</v>
      </c>
      <c r="AO74" s="19">
        <f t="shared" si="11"/>
        <v>520771.08999999997</v>
      </c>
      <c r="AP74" s="32">
        <f t="shared" si="12"/>
        <v>67768.609999999986</v>
      </c>
    </row>
    <row r="75" spans="1:42" x14ac:dyDescent="0.2">
      <c r="A75" t="s">
        <v>555</v>
      </c>
      <c r="B75" t="s">
        <v>556</v>
      </c>
      <c r="C75" s="97">
        <v>4298</v>
      </c>
      <c r="D75" s="74" t="s">
        <v>1340</v>
      </c>
      <c r="E75" s="62" t="s">
        <v>2229</v>
      </c>
      <c r="F75" s="287">
        <v>483181.58</v>
      </c>
      <c r="G75" s="287">
        <v>0</v>
      </c>
      <c r="H75" s="287">
        <v>80720.490000000005</v>
      </c>
      <c r="I75" s="287"/>
      <c r="J75" s="62">
        <v>1256289.55</v>
      </c>
      <c r="K75" s="62">
        <v>140572.51</v>
      </c>
      <c r="L75" s="62"/>
      <c r="O75" s="288">
        <v>13499.24</v>
      </c>
      <c r="P75" s="288">
        <v>80400</v>
      </c>
      <c r="Q75" s="288"/>
      <c r="R75" s="288"/>
      <c r="S75" s="62"/>
      <c r="T75" s="62"/>
      <c r="U75" s="62">
        <v>178220.64</v>
      </c>
      <c r="V75" s="62">
        <v>961521.58</v>
      </c>
      <c r="W75" s="52"/>
      <c r="X75" s="52">
        <v>175750.79</v>
      </c>
      <c r="Y75" s="52">
        <v>14600</v>
      </c>
      <c r="Z75" s="52">
        <v>877.08</v>
      </c>
      <c r="AA75" s="52">
        <v>283972.5</v>
      </c>
      <c r="AB75" s="52">
        <v>10500</v>
      </c>
      <c r="AC75" s="289">
        <v>440602.5</v>
      </c>
      <c r="AD75" s="289"/>
      <c r="AE75" s="289"/>
      <c r="AF75" s="289">
        <v>67893.64</v>
      </c>
      <c r="AG75" s="289">
        <v>59861.18</v>
      </c>
      <c r="AH75" s="289"/>
      <c r="AI75" s="289"/>
      <c r="AJ75" s="289"/>
      <c r="AK75" s="103">
        <f t="shared" si="7"/>
        <v>563902.07000000007</v>
      </c>
      <c r="AL75" s="37">
        <f t="shared" si="8"/>
        <v>93899.24</v>
      </c>
      <c r="AM75" s="26">
        <f t="shared" si="9"/>
        <v>470002.83000000007</v>
      </c>
      <c r="AN75" s="17">
        <f t="shared" si="10"/>
        <v>485700.37</v>
      </c>
      <c r="AO75" s="19">
        <f t="shared" si="11"/>
        <v>568357.32000000007</v>
      </c>
      <c r="AP75" s="32">
        <f t="shared" si="12"/>
        <v>-82656.95000000007</v>
      </c>
    </row>
    <row r="76" spans="1:42" x14ac:dyDescent="0.2">
      <c r="A76" t="s">
        <v>555</v>
      </c>
      <c r="B76" t="s">
        <v>556</v>
      </c>
      <c r="C76" s="97">
        <v>4211</v>
      </c>
      <c r="D76" s="74" t="s">
        <v>1341</v>
      </c>
      <c r="E76" s="62" t="s">
        <v>2230</v>
      </c>
      <c r="F76" s="287">
        <v>666551.18000000005</v>
      </c>
      <c r="G76" s="287">
        <v>0</v>
      </c>
      <c r="H76" s="287">
        <v>122485.55</v>
      </c>
      <c r="I76" s="287"/>
      <c r="J76" s="62">
        <v>1556410.08</v>
      </c>
      <c r="K76" s="62">
        <v>288007.40000000002</v>
      </c>
      <c r="L76" s="62"/>
      <c r="N76" s="288">
        <v>5500</v>
      </c>
      <c r="O76" s="288">
        <v>6600</v>
      </c>
      <c r="P76" s="288">
        <v>84000</v>
      </c>
      <c r="Q76" s="288"/>
      <c r="R76" s="288"/>
      <c r="S76" s="62"/>
      <c r="T76" s="62"/>
      <c r="U76" s="62">
        <v>248925.1</v>
      </c>
      <c r="V76" s="62">
        <v>2317512.06</v>
      </c>
      <c r="W76" s="52"/>
      <c r="X76" s="52">
        <v>189605.09</v>
      </c>
      <c r="Y76" s="52">
        <v>46850</v>
      </c>
      <c r="Z76" s="52"/>
      <c r="AA76" s="52">
        <v>222600.9</v>
      </c>
      <c r="AB76" s="52">
        <v>4500</v>
      </c>
      <c r="AC76" s="289">
        <v>335670.9</v>
      </c>
      <c r="AD76" s="289"/>
      <c r="AE76" s="289"/>
      <c r="AF76" s="289">
        <v>102501.21</v>
      </c>
      <c r="AG76" s="289">
        <v>38703.19</v>
      </c>
      <c r="AH76" s="289"/>
      <c r="AI76" s="289"/>
      <c r="AJ76" s="289"/>
      <c r="AK76" s="103">
        <f t="shared" si="7"/>
        <v>789036.7300000001</v>
      </c>
      <c r="AL76" s="37">
        <f t="shared" si="8"/>
        <v>96100</v>
      </c>
      <c r="AM76" s="26">
        <f t="shared" si="9"/>
        <v>692936.7300000001</v>
      </c>
      <c r="AN76" s="17">
        <f t="shared" si="10"/>
        <v>463555.99</v>
      </c>
      <c r="AO76" s="19">
        <f t="shared" si="11"/>
        <v>476875.30000000005</v>
      </c>
      <c r="AP76" s="32">
        <f t="shared" si="12"/>
        <v>-13319.310000000056</v>
      </c>
    </row>
    <row r="77" spans="1:42" x14ac:dyDescent="0.2">
      <c r="A77" t="s">
        <v>555</v>
      </c>
      <c r="B77" t="s">
        <v>556</v>
      </c>
      <c r="C77" s="97">
        <v>3166</v>
      </c>
      <c r="D77" s="74" t="s">
        <v>1342</v>
      </c>
      <c r="E77" s="62" t="s">
        <v>2231</v>
      </c>
      <c r="F77" s="287">
        <v>509680.5</v>
      </c>
      <c r="G77" s="287">
        <v>0</v>
      </c>
      <c r="H77" s="287">
        <v>52859.3</v>
      </c>
      <c r="I77" s="287"/>
      <c r="J77" s="62">
        <v>556720.12</v>
      </c>
      <c r="K77" s="62">
        <v>227949.75</v>
      </c>
      <c r="L77" s="62"/>
      <c r="O77" s="288">
        <v>9399.23</v>
      </c>
      <c r="P77" s="288">
        <v>310860</v>
      </c>
      <c r="Q77" s="288">
        <v>166000</v>
      </c>
      <c r="R77" s="288"/>
      <c r="S77" s="62"/>
      <c r="T77" s="62"/>
      <c r="U77" s="62">
        <v>156139.47</v>
      </c>
      <c r="V77" s="62">
        <v>2233839.69</v>
      </c>
      <c r="W77" s="52"/>
      <c r="X77" s="52">
        <v>235203.46</v>
      </c>
      <c r="Y77" s="52"/>
      <c r="Z77" s="52"/>
      <c r="AA77" s="52">
        <v>246708</v>
      </c>
      <c r="AB77" s="52">
        <v>27800</v>
      </c>
      <c r="AC77" s="289">
        <v>368058</v>
      </c>
      <c r="AD77" s="289"/>
      <c r="AE77" s="289"/>
      <c r="AF77" s="289">
        <v>144677.03</v>
      </c>
      <c r="AG77" s="289">
        <v>41010.83</v>
      </c>
      <c r="AH77" s="289"/>
      <c r="AI77" s="289"/>
      <c r="AJ77" s="289"/>
      <c r="AK77" s="103">
        <f t="shared" si="7"/>
        <v>562539.80000000005</v>
      </c>
      <c r="AL77" s="37">
        <f t="shared" si="8"/>
        <v>486259.23</v>
      </c>
      <c r="AM77" s="26">
        <f t="shared" si="9"/>
        <v>76280.570000000065</v>
      </c>
      <c r="AN77" s="17">
        <f t="shared" si="10"/>
        <v>509711.45999999996</v>
      </c>
      <c r="AO77" s="19">
        <f t="shared" si="11"/>
        <v>553745.86</v>
      </c>
      <c r="AP77" s="32">
        <f t="shared" si="12"/>
        <v>-44034.400000000023</v>
      </c>
    </row>
    <row r="78" spans="1:42" x14ac:dyDescent="0.2">
      <c r="A78" t="s">
        <v>555</v>
      </c>
      <c r="B78" t="s">
        <v>556</v>
      </c>
      <c r="C78" s="97">
        <v>2186</v>
      </c>
      <c r="D78" s="74" t="s">
        <v>1343</v>
      </c>
      <c r="E78" s="62" t="s">
        <v>2302</v>
      </c>
      <c r="F78" s="287">
        <v>612140.28</v>
      </c>
      <c r="G78" s="287">
        <v>0</v>
      </c>
      <c r="H78" s="287">
        <v>137155.23000000001</v>
      </c>
      <c r="I78" s="287"/>
      <c r="J78" s="62">
        <v>332884.38</v>
      </c>
      <c r="K78" s="62">
        <v>518511.11</v>
      </c>
      <c r="L78" s="62"/>
      <c r="Q78" s="288">
        <v>1532.73</v>
      </c>
      <c r="R78" s="288"/>
      <c r="S78" s="62"/>
      <c r="T78" s="62"/>
      <c r="U78" s="62">
        <v>61978.239999999998</v>
      </c>
      <c r="V78" s="62">
        <v>2560558.21</v>
      </c>
      <c r="W78" s="52"/>
      <c r="X78" s="52">
        <v>202891.68</v>
      </c>
      <c r="Y78" s="52"/>
      <c r="Z78" s="52"/>
      <c r="AA78" s="52">
        <v>89212</v>
      </c>
      <c r="AB78" s="52"/>
      <c r="AC78" s="289">
        <v>171246</v>
      </c>
      <c r="AD78" s="289"/>
      <c r="AE78" s="289"/>
      <c r="AF78" s="289">
        <v>86142.57</v>
      </c>
      <c r="AG78" s="289">
        <v>32988.980000000003</v>
      </c>
      <c r="AH78" s="289"/>
      <c r="AI78" s="289"/>
      <c r="AJ78" s="289"/>
      <c r="AK78" s="103">
        <f t="shared" si="7"/>
        <v>749295.51</v>
      </c>
      <c r="AL78" s="37">
        <f t="shared" si="8"/>
        <v>1532.73</v>
      </c>
      <c r="AM78" s="26">
        <f t="shared" si="9"/>
        <v>747762.78</v>
      </c>
      <c r="AN78" s="17">
        <f t="shared" si="10"/>
        <v>292103.67999999999</v>
      </c>
      <c r="AO78" s="19">
        <f t="shared" si="11"/>
        <v>290377.55</v>
      </c>
      <c r="AP78" s="32">
        <f t="shared" si="12"/>
        <v>1726.1300000000047</v>
      </c>
    </row>
    <row r="79" spans="1:42" x14ac:dyDescent="0.2">
      <c r="A79" t="s">
        <v>559</v>
      </c>
      <c r="B79" t="s">
        <v>560</v>
      </c>
      <c r="C79" s="97">
        <v>3311</v>
      </c>
      <c r="D79" s="74" t="s">
        <v>1344</v>
      </c>
      <c r="E79" s="62" t="s">
        <v>2232</v>
      </c>
      <c r="F79" s="287">
        <v>81594.45</v>
      </c>
      <c r="G79" s="287">
        <v>0</v>
      </c>
      <c r="H79" s="287">
        <v>3494.01</v>
      </c>
      <c r="I79" s="287"/>
      <c r="J79" s="62">
        <v>397041.75</v>
      </c>
      <c r="K79" s="62">
        <v>586198.05000000005</v>
      </c>
      <c r="L79" s="62"/>
      <c r="Q79" s="288"/>
      <c r="R79" s="288"/>
      <c r="S79" s="62"/>
      <c r="T79" s="62"/>
      <c r="U79" s="62">
        <v>-53232.18</v>
      </c>
      <c r="V79" s="62">
        <v>1212676.51</v>
      </c>
      <c r="W79" s="52"/>
      <c r="X79" s="52">
        <v>179837.4</v>
      </c>
      <c r="Y79" s="52"/>
      <c r="Z79" s="52">
        <v>429.54</v>
      </c>
      <c r="AA79" s="52">
        <v>401140</v>
      </c>
      <c r="AB79" s="52"/>
      <c r="AC79" s="289">
        <v>488140</v>
      </c>
      <c r="AD79" s="289"/>
      <c r="AE79" s="289"/>
      <c r="AF79" s="289">
        <v>130219.01</v>
      </c>
      <c r="AG79" s="289">
        <v>48209</v>
      </c>
      <c r="AH79" s="289"/>
      <c r="AI79" s="289"/>
      <c r="AJ79" s="289"/>
      <c r="AK79" s="103">
        <f t="shared" si="7"/>
        <v>85088.459999999992</v>
      </c>
      <c r="AL79" s="37">
        <f t="shared" si="8"/>
        <v>0</v>
      </c>
      <c r="AM79" s="26">
        <f t="shared" si="9"/>
        <v>85088.459999999992</v>
      </c>
      <c r="AN79" s="17">
        <f t="shared" si="10"/>
        <v>581406.93999999994</v>
      </c>
      <c r="AO79" s="19">
        <f t="shared" si="11"/>
        <v>666568.01</v>
      </c>
      <c r="AP79" s="32">
        <f t="shared" si="12"/>
        <v>-85161.070000000065</v>
      </c>
    </row>
    <row r="80" spans="1:42" x14ac:dyDescent="0.2">
      <c r="A80" t="s">
        <v>559</v>
      </c>
      <c r="B80" t="s">
        <v>560</v>
      </c>
      <c r="C80" s="97">
        <v>2139</v>
      </c>
      <c r="D80" s="74" t="s">
        <v>1345</v>
      </c>
      <c r="E80" s="62" t="s">
        <v>2233</v>
      </c>
      <c r="F80" s="287">
        <v>94099.43</v>
      </c>
      <c r="G80" s="287">
        <v>448.5</v>
      </c>
      <c r="H80" s="287">
        <v>90951.83</v>
      </c>
      <c r="I80" s="287"/>
      <c r="J80" s="62">
        <v>228971.84</v>
      </c>
      <c r="K80" s="62">
        <v>64786.39</v>
      </c>
      <c r="L80" s="62"/>
      <c r="O80" s="288">
        <v>11585</v>
      </c>
      <c r="P80" s="288">
        <v>84300</v>
      </c>
      <c r="Q80" s="288"/>
      <c r="R80" s="288"/>
      <c r="S80" s="62"/>
      <c r="T80" s="62"/>
      <c r="U80" s="62">
        <v>-993564.31</v>
      </c>
      <c r="V80" s="62">
        <v>1431387.54</v>
      </c>
      <c r="W80" s="52"/>
      <c r="X80" s="52">
        <v>171176.67</v>
      </c>
      <c r="Y80" s="52"/>
      <c r="Z80" s="52">
        <v>108.57</v>
      </c>
      <c r="AA80" s="52">
        <v>354960</v>
      </c>
      <c r="AB80" s="52"/>
      <c r="AC80" s="289">
        <v>439740</v>
      </c>
      <c r="AD80" s="289"/>
      <c r="AE80" s="289"/>
      <c r="AF80" s="289">
        <v>105678.48</v>
      </c>
      <c r="AG80" s="289">
        <v>31780</v>
      </c>
      <c r="AH80" s="289"/>
      <c r="AI80" s="289"/>
      <c r="AJ80" s="289"/>
      <c r="AK80" s="103">
        <f t="shared" si="7"/>
        <v>185499.76</v>
      </c>
      <c r="AL80" s="37">
        <f t="shared" si="8"/>
        <v>95885</v>
      </c>
      <c r="AM80" s="26">
        <f t="shared" si="9"/>
        <v>89614.760000000009</v>
      </c>
      <c r="AN80" s="17">
        <f t="shared" si="10"/>
        <v>526245.24</v>
      </c>
      <c r="AO80" s="19">
        <f t="shared" si="11"/>
        <v>577198.48</v>
      </c>
      <c r="AP80" s="32">
        <f t="shared" si="12"/>
        <v>-50953.239999999991</v>
      </c>
    </row>
    <row r="81" spans="1:42" x14ac:dyDescent="0.2">
      <c r="A81" t="s">
        <v>559</v>
      </c>
      <c r="B81" t="s">
        <v>560</v>
      </c>
      <c r="C81" s="97">
        <v>4074</v>
      </c>
      <c r="D81" s="74" t="s">
        <v>1346</v>
      </c>
      <c r="E81" s="62" t="s">
        <v>2234</v>
      </c>
      <c r="F81" s="287">
        <v>418926.25</v>
      </c>
      <c r="G81" s="287">
        <v>0</v>
      </c>
      <c r="H81" s="287">
        <v>27481.759999999998</v>
      </c>
      <c r="I81" s="287"/>
      <c r="J81" s="62">
        <v>463942.92</v>
      </c>
      <c r="K81" s="62">
        <v>740421.18</v>
      </c>
      <c r="L81" s="62"/>
      <c r="O81" s="288">
        <v>99844.01</v>
      </c>
      <c r="Q81" s="288">
        <v>2408.96</v>
      </c>
      <c r="R81" s="288"/>
      <c r="S81" s="62"/>
      <c r="T81" s="62"/>
      <c r="U81" s="62">
        <v>-365669.08</v>
      </c>
      <c r="V81" s="62">
        <v>2015625.01</v>
      </c>
      <c r="W81" s="52"/>
      <c r="X81" s="52">
        <v>165475.67000000001</v>
      </c>
      <c r="Y81" s="52"/>
      <c r="Z81" s="52"/>
      <c r="AA81" s="52">
        <v>446370</v>
      </c>
      <c r="AB81" s="52">
        <v>35400</v>
      </c>
      <c r="AC81" s="289">
        <v>612840</v>
      </c>
      <c r="AD81" s="289"/>
      <c r="AE81" s="289"/>
      <c r="AF81" s="289">
        <v>94035.95</v>
      </c>
      <c r="AG81" s="289">
        <v>38897.51</v>
      </c>
      <c r="AH81" s="289"/>
      <c r="AI81" s="289"/>
      <c r="AJ81" s="289"/>
      <c r="AK81" s="103">
        <f t="shared" si="7"/>
        <v>446408.01</v>
      </c>
      <c r="AL81" s="37">
        <f t="shared" si="8"/>
        <v>102252.97</v>
      </c>
      <c r="AM81" s="26">
        <f t="shared" si="9"/>
        <v>344155.04000000004</v>
      </c>
      <c r="AN81" s="17">
        <f t="shared" si="10"/>
        <v>647245.67000000004</v>
      </c>
      <c r="AO81" s="19">
        <f t="shared" si="11"/>
        <v>745773.46</v>
      </c>
      <c r="AP81" s="32">
        <f t="shared" si="12"/>
        <v>-98527.789999999921</v>
      </c>
    </row>
    <row r="82" spans="1:42" x14ac:dyDescent="0.2">
      <c r="A82" t="s">
        <v>559</v>
      </c>
      <c r="B82" t="s">
        <v>560</v>
      </c>
      <c r="C82" s="97">
        <v>2831</v>
      </c>
      <c r="D82" s="74" t="s">
        <v>1347</v>
      </c>
      <c r="E82" s="62" t="s">
        <v>2235</v>
      </c>
      <c r="F82" s="287">
        <v>201915.69</v>
      </c>
      <c r="G82" s="287">
        <v>0</v>
      </c>
      <c r="H82" s="287">
        <v>5239.97</v>
      </c>
      <c r="I82" s="287"/>
      <c r="J82" s="62">
        <v>437147.1</v>
      </c>
      <c r="K82" s="62">
        <v>301224.28999999998</v>
      </c>
      <c r="L82" s="62"/>
      <c r="O82" s="288">
        <v>2700</v>
      </c>
      <c r="P82" s="288">
        <v>163568</v>
      </c>
      <c r="Q82" s="288"/>
      <c r="R82" s="288"/>
      <c r="S82" s="62"/>
      <c r="T82" s="62"/>
      <c r="U82" s="62">
        <v>-209172.28</v>
      </c>
      <c r="V82" s="62">
        <v>1171298.0900000001</v>
      </c>
      <c r="W82" s="52"/>
      <c r="X82" s="52">
        <v>140344.38</v>
      </c>
      <c r="Y82" s="52">
        <v>100</v>
      </c>
      <c r="Z82" s="52">
        <v>278.05</v>
      </c>
      <c r="AA82" s="52">
        <v>401340</v>
      </c>
      <c r="AB82" s="52"/>
      <c r="AC82" s="289">
        <v>488550</v>
      </c>
      <c r="AD82" s="289"/>
      <c r="AE82" s="289"/>
      <c r="AF82" s="289">
        <v>205307.78</v>
      </c>
      <c r="AG82" s="289">
        <v>27460.41</v>
      </c>
      <c r="AH82" s="289"/>
      <c r="AI82" s="289"/>
      <c r="AJ82" s="289"/>
      <c r="AK82" s="103">
        <f t="shared" si="7"/>
        <v>207155.66</v>
      </c>
      <c r="AL82" s="37">
        <f t="shared" si="8"/>
        <v>166268</v>
      </c>
      <c r="AM82" s="26">
        <f t="shared" si="9"/>
        <v>40887.660000000003</v>
      </c>
      <c r="AN82" s="17">
        <f t="shared" si="10"/>
        <v>542062.42999999993</v>
      </c>
      <c r="AO82" s="19">
        <f t="shared" si="11"/>
        <v>721318.19000000006</v>
      </c>
      <c r="AP82" s="32">
        <f t="shared" si="12"/>
        <v>-179255.76000000013</v>
      </c>
    </row>
    <row r="83" spans="1:42" x14ac:dyDescent="0.2">
      <c r="A83" t="s">
        <v>559</v>
      </c>
      <c r="B83" t="s">
        <v>560</v>
      </c>
      <c r="C83" s="97">
        <v>2983</v>
      </c>
      <c r="D83" s="74" t="s">
        <v>1348</v>
      </c>
      <c r="E83" s="62" t="s">
        <v>2236</v>
      </c>
      <c r="F83" s="287">
        <v>267383.11</v>
      </c>
      <c r="G83" s="287">
        <v>0</v>
      </c>
      <c r="H83" s="287">
        <v>38982.28</v>
      </c>
      <c r="I83" s="287"/>
      <c r="J83" s="62">
        <v>647708.14</v>
      </c>
      <c r="K83" s="62">
        <v>158233.20000000001</v>
      </c>
      <c r="L83" s="62"/>
      <c r="P83" s="288">
        <v>169030</v>
      </c>
      <c r="Q83" s="288">
        <v>286</v>
      </c>
      <c r="R83" s="288"/>
      <c r="S83" s="62"/>
      <c r="T83" s="62"/>
      <c r="U83" s="62">
        <v>-842017.36</v>
      </c>
      <c r="V83" s="62">
        <v>1745362.84</v>
      </c>
      <c r="W83" s="52"/>
      <c r="X83" s="52">
        <v>232016.5</v>
      </c>
      <c r="Y83" s="52">
        <v>24000</v>
      </c>
      <c r="Z83" s="52">
        <v>120.7</v>
      </c>
      <c r="AA83" s="52">
        <v>507150</v>
      </c>
      <c r="AB83" s="52"/>
      <c r="AC83" s="289">
        <v>570258</v>
      </c>
      <c r="AD83" s="289"/>
      <c r="AE83" s="289"/>
      <c r="AF83" s="289">
        <v>105778.53</v>
      </c>
      <c r="AG83" s="289">
        <v>45919.42</v>
      </c>
      <c r="AH83" s="289"/>
      <c r="AI83" s="289"/>
      <c r="AJ83" s="289"/>
      <c r="AK83" s="103">
        <f t="shared" si="7"/>
        <v>306365.39</v>
      </c>
      <c r="AL83" s="37">
        <f t="shared" si="8"/>
        <v>169316</v>
      </c>
      <c r="AM83" s="26">
        <f t="shared" si="9"/>
        <v>137049.39000000001</v>
      </c>
      <c r="AN83" s="17">
        <f t="shared" si="10"/>
        <v>763287.2</v>
      </c>
      <c r="AO83" s="19">
        <f t="shared" si="11"/>
        <v>721955.95000000007</v>
      </c>
      <c r="AP83" s="32">
        <f t="shared" si="12"/>
        <v>41331.249999999884</v>
      </c>
    </row>
    <row r="84" spans="1:42" x14ac:dyDescent="0.2">
      <c r="A84" t="s">
        <v>559</v>
      </c>
      <c r="B84" t="s">
        <v>560</v>
      </c>
      <c r="C84" s="97">
        <v>1867</v>
      </c>
      <c r="D84" s="74" t="s">
        <v>1349</v>
      </c>
      <c r="E84" s="62" t="s">
        <v>2237</v>
      </c>
      <c r="F84" s="287">
        <v>303073.37</v>
      </c>
      <c r="G84" s="287">
        <v>36226.69</v>
      </c>
      <c r="H84" s="287">
        <v>33418.370000000003</v>
      </c>
      <c r="I84" s="287"/>
      <c r="J84" s="62">
        <v>903993.6</v>
      </c>
      <c r="K84" s="62">
        <v>347801.15</v>
      </c>
      <c r="L84" s="62"/>
      <c r="O84" s="288">
        <v>14439.82</v>
      </c>
      <c r="Q84" s="288"/>
      <c r="R84" s="288"/>
      <c r="S84" s="62"/>
      <c r="T84" s="62"/>
      <c r="U84" s="62">
        <v>-350751.22</v>
      </c>
      <c r="V84" s="62">
        <v>1929262.58</v>
      </c>
      <c r="W84" s="52"/>
      <c r="X84" s="52">
        <v>241704.83</v>
      </c>
      <c r="Y84" s="52">
        <v>5500</v>
      </c>
      <c r="Z84" s="52"/>
      <c r="AA84" s="52">
        <v>389580</v>
      </c>
      <c r="AB84" s="52">
        <v>9673.5</v>
      </c>
      <c r="AC84" s="289">
        <v>476660</v>
      </c>
      <c r="AD84" s="289"/>
      <c r="AE84" s="289"/>
      <c r="AF84" s="289">
        <v>95957.16</v>
      </c>
      <c r="AG84" s="289">
        <v>40120.17</v>
      </c>
      <c r="AH84" s="289"/>
      <c r="AI84" s="289"/>
      <c r="AJ84" s="289"/>
      <c r="AK84" s="103">
        <f t="shared" si="7"/>
        <v>372718.43</v>
      </c>
      <c r="AL84" s="37">
        <f t="shared" si="8"/>
        <v>14439.82</v>
      </c>
      <c r="AM84" s="26">
        <f t="shared" si="9"/>
        <v>358278.61</v>
      </c>
      <c r="AN84" s="17">
        <f t="shared" si="10"/>
        <v>646458.32999999996</v>
      </c>
      <c r="AO84" s="19">
        <f t="shared" si="11"/>
        <v>612737.33000000007</v>
      </c>
      <c r="AP84" s="32">
        <f t="shared" si="12"/>
        <v>33720.999999999884</v>
      </c>
    </row>
    <row r="85" spans="1:42" x14ac:dyDescent="0.2">
      <c r="A85" t="s">
        <v>559</v>
      </c>
      <c r="B85" t="s">
        <v>560</v>
      </c>
      <c r="C85" s="97">
        <v>2692</v>
      </c>
      <c r="D85" s="74" t="s">
        <v>1350</v>
      </c>
      <c r="E85" s="62" t="s">
        <v>2238</v>
      </c>
      <c r="F85" s="287">
        <v>352275.67</v>
      </c>
      <c r="G85" s="287">
        <v>0</v>
      </c>
      <c r="H85" s="287">
        <v>12597.76</v>
      </c>
      <c r="I85" s="287"/>
      <c r="J85" s="62">
        <v>341683.20000000001</v>
      </c>
      <c r="K85" s="62">
        <v>212620.9</v>
      </c>
      <c r="L85" s="62"/>
      <c r="Q85" s="288"/>
      <c r="R85" s="288"/>
      <c r="S85" s="62"/>
      <c r="T85" s="62"/>
      <c r="U85" s="62">
        <v>-908579.25</v>
      </c>
      <c r="V85" s="62">
        <v>1851699.47</v>
      </c>
      <c r="W85" s="52"/>
      <c r="X85" s="52">
        <v>212705.69</v>
      </c>
      <c r="Y85" s="52"/>
      <c r="Z85" s="52">
        <v>504.18</v>
      </c>
      <c r="AA85" s="52">
        <v>421470</v>
      </c>
      <c r="AB85" s="52"/>
      <c r="AC85" s="289">
        <v>505050</v>
      </c>
      <c r="AD85" s="289"/>
      <c r="AE85" s="289"/>
      <c r="AF85" s="289">
        <v>102170.1</v>
      </c>
      <c r="AG85" s="289">
        <v>48374.46</v>
      </c>
      <c r="AH85" s="289"/>
      <c r="AI85" s="289"/>
      <c r="AJ85" s="289"/>
      <c r="AK85" s="103">
        <f t="shared" si="7"/>
        <v>364873.43</v>
      </c>
      <c r="AL85" s="37">
        <f t="shared" si="8"/>
        <v>0</v>
      </c>
      <c r="AM85" s="26">
        <f t="shared" si="9"/>
        <v>364873.43</v>
      </c>
      <c r="AN85" s="17">
        <f t="shared" si="10"/>
        <v>634679.87</v>
      </c>
      <c r="AO85" s="19">
        <f t="shared" si="11"/>
        <v>655594.55999999994</v>
      </c>
      <c r="AP85" s="32">
        <f t="shared" si="12"/>
        <v>-20914.689999999944</v>
      </c>
    </row>
    <row r="86" spans="1:42" x14ac:dyDescent="0.2">
      <c r="A86" t="s">
        <v>559</v>
      </c>
      <c r="B86" t="s">
        <v>560</v>
      </c>
      <c r="C86" s="97">
        <v>1950</v>
      </c>
      <c r="D86" s="74" t="s">
        <v>1351</v>
      </c>
      <c r="E86" s="62" t="s">
        <v>2239</v>
      </c>
      <c r="F86" s="287">
        <v>241619.84</v>
      </c>
      <c r="G86" s="287">
        <v>0</v>
      </c>
      <c r="H86" s="287">
        <v>37985.49</v>
      </c>
      <c r="I86" s="287">
        <v>13288</v>
      </c>
      <c r="J86" s="62">
        <v>593232.79</v>
      </c>
      <c r="K86" s="62">
        <v>154286.99</v>
      </c>
      <c r="L86" s="62"/>
      <c r="Q86" s="288">
        <v>13288</v>
      </c>
      <c r="R86" s="288"/>
      <c r="S86" s="62"/>
      <c r="T86" s="62"/>
      <c r="U86" s="62">
        <v>-199216.71</v>
      </c>
      <c r="V86" s="62">
        <v>1211766.1200000001</v>
      </c>
      <c r="W86" s="52"/>
      <c r="X86" s="52">
        <v>207406.96</v>
      </c>
      <c r="Y86" s="52"/>
      <c r="Z86" s="52"/>
      <c r="AA86" s="52">
        <v>371040</v>
      </c>
      <c r="AB86" s="52"/>
      <c r="AC86" s="289">
        <v>473421</v>
      </c>
      <c r="AD86" s="289"/>
      <c r="AE86" s="289"/>
      <c r="AF86" s="289">
        <v>71233.58</v>
      </c>
      <c r="AG86" s="289">
        <v>12002.68</v>
      </c>
      <c r="AH86" s="289"/>
      <c r="AI86" s="289"/>
      <c r="AJ86" s="289"/>
      <c r="AK86" s="103">
        <f t="shared" si="7"/>
        <v>292893.33</v>
      </c>
      <c r="AL86" s="37">
        <f t="shared" si="8"/>
        <v>13288</v>
      </c>
      <c r="AM86" s="26">
        <f t="shared" si="9"/>
        <v>279605.33</v>
      </c>
      <c r="AN86" s="17">
        <f t="shared" si="10"/>
        <v>578446.96</v>
      </c>
      <c r="AO86" s="19">
        <f t="shared" si="11"/>
        <v>556657.26</v>
      </c>
      <c r="AP86" s="32">
        <f t="shared" si="12"/>
        <v>21789.699999999953</v>
      </c>
    </row>
    <row r="87" spans="1:42" x14ac:dyDescent="0.2">
      <c r="A87" t="s">
        <v>559</v>
      </c>
      <c r="B87" t="s">
        <v>560</v>
      </c>
      <c r="C87" s="97">
        <v>2898</v>
      </c>
      <c r="D87" s="74" t="s">
        <v>1352</v>
      </c>
      <c r="E87" s="62" t="s">
        <v>2240</v>
      </c>
      <c r="F87" s="287">
        <v>211911.92</v>
      </c>
      <c r="G87" s="287">
        <v>0</v>
      </c>
      <c r="H87" s="287">
        <v>57471.199999999997</v>
      </c>
      <c r="I87" s="287"/>
      <c r="J87" s="62">
        <v>34876.43</v>
      </c>
      <c r="K87" s="62">
        <v>578050.16</v>
      </c>
      <c r="L87" s="62"/>
      <c r="O87" s="288">
        <v>1500</v>
      </c>
      <c r="P87" s="288">
        <v>65000</v>
      </c>
      <c r="Q87" s="288">
        <v>2965.03</v>
      </c>
      <c r="R87" s="288"/>
      <c r="S87" s="62"/>
      <c r="T87" s="62">
        <v>67378.53</v>
      </c>
      <c r="U87" s="62"/>
      <c r="V87" s="62">
        <v>907622.82</v>
      </c>
      <c r="W87" s="52"/>
      <c r="X87" s="52">
        <v>150835.35</v>
      </c>
      <c r="Y87" s="52"/>
      <c r="Z87" s="52"/>
      <c r="AA87" s="52">
        <v>480960</v>
      </c>
      <c r="AB87" s="52"/>
      <c r="AC87" s="289">
        <v>546210</v>
      </c>
      <c r="AD87" s="289"/>
      <c r="AE87" s="289"/>
      <c r="AF87" s="289">
        <v>221204.24</v>
      </c>
      <c r="AG87" s="289">
        <v>25623.78</v>
      </c>
      <c r="AH87" s="289"/>
      <c r="AI87" s="289"/>
      <c r="AJ87" s="289"/>
      <c r="AK87" s="103">
        <f t="shared" si="7"/>
        <v>269383.12</v>
      </c>
      <c r="AL87" s="37">
        <f t="shared" si="8"/>
        <v>69465.03</v>
      </c>
      <c r="AM87" s="26">
        <f t="shared" si="9"/>
        <v>199918.09</v>
      </c>
      <c r="AN87" s="17">
        <f t="shared" si="10"/>
        <v>631795.35</v>
      </c>
      <c r="AO87" s="19">
        <f t="shared" si="11"/>
        <v>793038.02</v>
      </c>
      <c r="AP87" s="32">
        <f t="shared" si="12"/>
        <v>-161242.67000000004</v>
      </c>
    </row>
    <row r="88" spans="1:42" x14ac:dyDescent="0.2">
      <c r="A88" t="s">
        <v>559</v>
      </c>
      <c r="B88" t="s">
        <v>560</v>
      </c>
      <c r="C88" s="97">
        <v>1653</v>
      </c>
      <c r="D88" s="74" t="s">
        <v>1353</v>
      </c>
      <c r="E88" s="62" t="s">
        <v>2309</v>
      </c>
      <c r="F88" s="287">
        <v>151594.82999999999</v>
      </c>
      <c r="G88" s="287">
        <v>19788.14</v>
      </c>
      <c r="H88" s="287">
        <v>4365.29</v>
      </c>
      <c r="I88" s="287"/>
      <c r="J88" s="62">
        <v>671577.25</v>
      </c>
      <c r="K88" s="62">
        <v>92866.14</v>
      </c>
      <c r="L88" s="62"/>
      <c r="O88" s="288">
        <v>28531.91</v>
      </c>
      <c r="P88" s="288">
        <v>12600</v>
      </c>
      <c r="Q88" s="288"/>
      <c r="R88" s="288"/>
      <c r="S88" s="62"/>
      <c r="T88" s="62"/>
      <c r="U88" s="62">
        <v>-705941.63</v>
      </c>
      <c r="V88" s="62">
        <v>1583723.57</v>
      </c>
      <c r="W88" s="52"/>
      <c r="X88" s="52">
        <v>206301.58</v>
      </c>
      <c r="Y88" s="52">
        <v>8400</v>
      </c>
      <c r="Z88" s="52">
        <v>7.02</v>
      </c>
      <c r="AA88" s="52">
        <v>359520</v>
      </c>
      <c r="AB88" s="52"/>
      <c r="AC88" s="289">
        <v>425160</v>
      </c>
      <c r="AD88" s="289"/>
      <c r="AE88" s="289">
        <v>4160</v>
      </c>
      <c r="AF88" s="289">
        <v>70739.12</v>
      </c>
      <c r="AG88" s="289">
        <v>51979.68</v>
      </c>
      <c r="AH88" s="289"/>
      <c r="AI88" s="289"/>
      <c r="AJ88" s="289"/>
      <c r="AK88" s="103">
        <f t="shared" si="7"/>
        <v>175748.25999999998</v>
      </c>
      <c r="AL88" s="37">
        <f t="shared" si="8"/>
        <v>41131.910000000003</v>
      </c>
      <c r="AM88" s="26">
        <f t="shared" si="9"/>
        <v>134616.34999999998</v>
      </c>
      <c r="AN88" s="17">
        <f t="shared" si="10"/>
        <v>574228.6</v>
      </c>
      <c r="AO88" s="19">
        <f t="shared" si="11"/>
        <v>552038.80000000005</v>
      </c>
      <c r="AP88" s="32">
        <f t="shared" si="12"/>
        <v>22189.79999999993</v>
      </c>
    </row>
    <row r="89" spans="1:42" x14ac:dyDescent="0.2">
      <c r="A89" t="s">
        <v>563</v>
      </c>
      <c r="B89" t="s">
        <v>564</v>
      </c>
      <c r="C89" s="97">
        <v>3711</v>
      </c>
      <c r="D89" s="74" t="s">
        <v>1354</v>
      </c>
      <c r="E89" s="62" t="s">
        <v>2241</v>
      </c>
      <c r="F89" s="287">
        <v>440286.66</v>
      </c>
      <c r="G89" s="287">
        <v>0</v>
      </c>
      <c r="H89" s="287">
        <v>-30888.25</v>
      </c>
      <c r="I89" s="287"/>
      <c r="J89" s="62">
        <v>167222.14000000001</v>
      </c>
      <c r="K89" s="62">
        <v>8</v>
      </c>
      <c r="L89" s="62"/>
      <c r="Q89" s="288"/>
      <c r="R89" s="288"/>
      <c r="S89" s="62"/>
      <c r="T89" s="62"/>
      <c r="U89" s="62">
        <v>142301.32999999999</v>
      </c>
      <c r="V89" s="62">
        <v>378263.7</v>
      </c>
      <c r="W89" s="52"/>
      <c r="X89" s="52">
        <v>398297</v>
      </c>
      <c r="Y89" s="52"/>
      <c r="Z89" s="52"/>
      <c r="AA89" s="52"/>
      <c r="AB89" s="52"/>
      <c r="AC89" s="289">
        <v>36900</v>
      </c>
      <c r="AD89" s="289"/>
      <c r="AE89" s="289">
        <v>960</v>
      </c>
      <c r="AF89" s="289">
        <v>404008.66</v>
      </c>
      <c r="AG89" s="289">
        <v>23788.400000000001</v>
      </c>
      <c r="AH89" s="289"/>
      <c r="AI89" s="289"/>
      <c r="AJ89" s="289"/>
      <c r="AK89" s="103">
        <f t="shared" si="7"/>
        <v>409398.41</v>
      </c>
      <c r="AL89" s="37">
        <f t="shared" si="8"/>
        <v>0</v>
      </c>
      <c r="AM89" s="26">
        <f t="shared" si="9"/>
        <v>409398.41</v>
      </c>
      <c r="AN89" s="17">
        <f t="shared" si="10"/>
        <v>398297</v>
      </c>
      <c r="AO89" s="19">
        <f t="shared" si="11"/>
        <v>465657.06</v>
      </c>
      <c r="AP89" s="32">
        <f t="shared" si="12"/>
        <v>-67360.06</v>
      </c>
    </row>
    <row r="90" spans="1:42" x14ac:dyDescent="0.2">
      <c r="A90" t="s">
        <v>563</v>
      </c>
      <c r="B90" t="s">
        <v>564</v>
      </c>
      <c r="C90" s="97">
        <v>1437</v>
      </c>
      <c r="D90" s="74" t="s">
        <v>1355</v>
      </c>
      <c r="E90" s="62" t="s">
        <v>2242</v>
      </c>
      <c r="F90" s="287">
        <v>554187.30000000005</v>
      </c>
      <c r="G90" s="287">
        <v>0</v>
      </c>
      <c r="H90" s="287">
        <v>16776.55</v>
      </c>
      <c r="I90" s="287"/>
      <c r="J90" s="62">
        <v>134860.37</v>
      </c>
      <c r="K90" s="62">
        <v>-28926.33</v>
      </c>
      <c r="L90" s="62"/>
      <c r="N90" s="288">
        <v>6000</v>
      </c>
      <c r="O90" s="288">
        <v>1500</v>
      </c>
      <c r="Q90" s="288"/>
      <c r="R90" s="288"/>
      <c r="S90" s="62"/>
      <c r="T90" s="62"/>
      <c r="U90" s="62">
        <v>60093.71</v>
      </c>
      <c r="V90" s="62">
        <v>646850.12</v>
      </c>
      <c r="W90" s="52"/>
      <c r="X90" s="52">
        <v>363758.5</v>
      </c>
      <c r="Y90" s="52">
        <v>75000</v>
      </c>
      <c r="Z90" s="52">
        <v>85.83</v>
      </c>
      <c r="AA90" s="52">
        <v>195326</v>
      </c>
      <c r="AB90" s="52"/>
      <c r="AC90" s="289">
        <v>237414</v>
      </c>
      <c r="AD90" s="289"/>
      <c r="AE90" s="289"/>
      <c r="AF90" s="289">
        <v>65859.91</v>
      </c>
      <c r="AG90" s="289">
        <v>245834.96</v>
      </c>
      <c r="AH90" s="289"/>
      <c r="AI90" s="289"/>
      <c r="AJ90" s="289"/>
      <c r="AK90" s="103">
        <f t="shared" si="7"/>
        <v>570963.85000000009</v>
      </c>
      <c r="AL90" s="37">
        <f t="shared" si="8"/>
        <v>7500</v>
      </c>
      <c r="AM90" s="26">
        <f t="shared" si="9"/>
        <v>563463.85000000009</v>
      </c>
      <c r="AN90" s="17">
        <f t="shared" si="10"/>
        <v>634170.33000000007</v>
      </c>
      <c r="AO90" s="19">
        <f t="shared" si="11"/>
        <v>549108.87</v>
      </c>
      <c r="AP90" s="32">
        <f t="shared" si="12"/>
        <v>85061.460000000079</v>
      </c>
    </row>
    <row r="91" spans="1:42" x14ac:dyDescent="0.2">
      <c r="A91" t="s">
        <v>563</v>
      </c>
      <c r="B91" t="s">
        <v>564</v>
      </c>
      <c r="C91" s="97">
        <v>3388</v>
      </c>
      <c r="D91" s="74" t="s">
        <v>1356</v>
      </c>
      <c r="E91" s="62" t="s">
        <v>2243</v>
      </c>
      <c r="F91" s="287">
        <v>567957.94999999995</v>
      </c>
      <c r="G91" s="287">
        <v>0</v>
      </c>
      <c r="H91" s="287">
        <v>77592.87</v>
      </c>
      <c r="I91" s="287"/>
      <c r="J91" s="62">
        <v>2864253.08</v>
      </c>
      <c r="K91" s="62">
        <v>195330.96</v>
      </c>
      <c r="L91" s="62"/>
      <c r="N91" s="288">
        <v>5300</v>
      </c>
      <c r="O91" s="288">
        <v>6900</v>
      </c>
      <c r="Q91" s="288"/>
      <c r="R91" s="288"/>
      <c r="S91" s="62"/>
      <c r="T91" s="62"/>
      <c r="U91" s="62">
        <v>214573.65</v>
      </c>
      <c r="V91" s="62">
        <v>3382854.97</v>
      </c>
      <c r="W91" s="52"/>
      <c r="X91" s="52">
        <v>465818.57</v>
      </c>
      <c r="Y91" s="52"/>
      <c r="Z91" s="52">
        <v>379.85</v>
      </c>
      <c r="AA91" s="52">
        <v>395320</v>
      </c>
      <c r="AB91" s="52">
        <v>138534.39999999999</v>
      </c>
      <c r="AC91" s="289">
        <v>483220</v>
      </c>
      <c r="AD91" s="289"/>
      <c r="AE91" s="289"/>
      <c r="AF91" s="289">
        <v>103155.2</v>
      </c>
      <c r="AG91" s="289">
        <v>72454.06</v>
      </c>
      <c r="AH91" s="289"/>
      <c r="AI91" s="289"/>
      <c r="AJ91" s="289"/>
      <c r="AK91" s="103">
        <f t="shared" si="7"/>
        <v>645550.81999999995</v>
      </c>
      <c r="AL91" s="37">
        <f t="shared" si="8"/>
        <v>12200</v>
      </c>
      <c r="AM91" s="26">
        <f t="shared" si="9"/>
        <v>633350.81999999995</v>
      </c>
      <c r="AN91" s="17">
        <f t="shared" si="10"/>
        <v>1000052.82</v>
      </c>
      <c r="AO91" s="19">
        <f t="shared" si="11"/>
        <v>658829.26</v>
      </c>
      <c r="AP91" s="32">
        <f t="shared" si="12"/>
        <v>341223.55999999994</v>
      </c>
    </row>
    <row r="92" spans="1:42" x14ac:dyDescent="0.2">
      <c r="A92" t="s">
        <v>563</v>
      </c>
      <c r="B92" t="s">
        <v>564</v>
      </c>
      <c r="C92" s="97">
        <v>2340</v>
      </c>
      <c r="D92" s="74" t="s">
        <v>1357</v>
      </c>
      <c r="E92" s="62" t="s">
        <v>2244</v>
      </c>
      <c r="F92" s="287">
        <v>557734.73</v>
      </c>
      <c r="G92" s="287">
        <v>0</v>
      </c>
      <c r="H92" s="287">
        <v>124227.32</v>
      </c>
      <c r="I92" s="287"/>
      <c r="J92" s="62">
        <v>442387.47</v>
      </c>
      <c r="K92" s="62">
        <v>148401.04</v>
      </c>
      <c r="L92" s="62"/>
      <c r="N92" s="288">
        <v>5300</v>
      </c>
      <c r="O92" s="288">
        <v>8760</v>
      </c>
      <c r="Q92" s="288"/>
      <c r="R92" s="288"/>
      <c r="S92" s="62"/>
      <c r="T92" s="62"/>
      <c r="U92" s="62">
        <v>97343.27</v>
      </c>
      <c r="V92" s="62">
        <v>1045747.78</v>
      </c>
      <c r="W92" s="52"/>
      <c r="X92" s="52">
        <v>420454.91</v>
      </c>
      <c r="Y92" s="52"/>
      <c r="Z92" s="52">
        <v>96.2</v>
      </c>
      <c r="AA92" s="52">
        <v>308160</v>
      </c>
      <c r="AB92" s="52"/>
      <c r="AC92" s="289">
        <v>336990</v>
      </c>
      <c r="AD92" s="289"/>
      <c r="AE92" s="289"/>
      <c r="AF92" s="289">
        <v>96143.03</v>
      </c>
      <c r="AG92" s="289">
        <v>37455.86</v>
      </c>
      <c r="AH92" s="289"/>
      <c r="AI92" s="289"/>
      <c r="AJ92" s="289"/>
      <c r="AK92" s="103">
        <f t="shared" si="7"/>
        <v>681962.05</v>
      </c>
      <c r="AL92" s="37">
        <f t="shared" si="8"/>
        <v>14060</v>
      </c>
      <c r="AM92" s="26">
        <f t="shared" si="9"/>
        <v>667902.05000000005</v>
      </c>
      <c r="AN92" s="17">
        <f t="shared" si="10"/>
        <v>728711.11</v>
      </c>
      <c r="AO92" s="19">
        <f t="shared" si="11"/>
        <v>470588.89</v>
      </c>
      <c r="AP92" s="32">
        <f t="shared" si="12"/>
        <v>258122.21999999997</v>
      </c>
    </row>
    <row r="93" spans="1:42" x14ac:dyDescent="0.2">
      <c r="A93" t="s">
        <v>563</v>
      </c>
      <c r="B93" t="s">
        <v>564</v>
      </c>
      <c r="C93" s="97">
        <v>2160</v>
      </c>
      <c r="D93" s="74" t="s">
        <v>1358</v>
      </c>
      <c r="E93" s="62" t="s">
        <v>2245</v>
      </c>
      <c r="F93" s="287">
        <v>408907.83</v>
      </c>
      <c r="G93" s="287">
        <v>42160</v>
      </c>
      <c r="H93" s="287">
        <v>26520.65</v>
      </c>
      <c r="I93" s="287"/>
      <c r="J93" s="62">
        <v>40528.080000000002</v>
      </c>
      <c r="K93" s="62">
        <v>133285.21</v>
      </c>
      <c r="L93" s="62"/>
      <c r="Q93" s="288"/>
      <c r="R93" s="288"/>
      <c r="S93" s="62"/>
      <c r="T93" s="62"/>
      <c r="U93" s="62">
        <v>126048.56</v>
      </c>
      <c r="V93" s="62">
        <v>320699.84999999998</v>
      </c>
      <c r="W93" s="52"/>
      <c r="X93" s="52">
        <v>457648.09</v>
      </c>
      <c r="Y93" s="52"/>
      <c r="Z93" s="52">
        <v>103.93</v>
      </c>
      <c r="AA93" s="52">
        <v>379495.2</v>
      </c>
      <c r="AB93" s="52"/>
      <c r="AC93" s="289">
        <v>457675.2</v>
      </c>
      <c r="AD93" s="289"/>
      <c r="AE93" s="289"/>
      <c r="AF93" s="289">
        <v>100334.72</v>
      </c>
      <c r="AG93" s="289">
        <v>10075.379999999999</v>
      </c>
      <c r="AH93" s="289"/>
      <c r="AI93" s="289"/>
      <c r="AJ93" s="289"/>
      <c r="AK93" s="103">
        <f t="shared" si="7"/>
        <v>477588.48000000004</v>
      </c>
      <c r="AL93" s="37">
        <f t="shared" si="8"/>
        <v>0</v>
      </c>
      <c r="AM93" s="26">
        <f t="shared" si="9"/>
        <v>477588.48000000004</v>
      </c>
      <c r="AN93" s="17">
        <f t="shared" si="10"/>
        <v>837247.22</v>
      </c>
      <c r="AO93" s="19">
        <f t="shared" si="11"/>
        <v>568085.30000000005</v>
      </c>
      <c r="AP93" s="32">
        <f t="shared" si="12"/>
        <v>269161.91999999993</v>
      </c>
    </row>
    <row r="94" spans="1:42" x14ac:dyDescent="0.2">
      <c r="A94" t="s">
        <v>563</v>
      </c>
      <c r="B94" t="s">
        <v>564</v>
      </c>
      <c r="C94" s="97">
        <v>1723</v>
      </c>
      <c r="D94" s="74" t="s">
        <v>1359</v>
      </c>
      <c r="E94" s="62" t="s">
        <v>2315</v>
      </c>
      <c r="F94" s="287">
        <v>588705.30000000005</v>
      </c>
      <c r="G94" s="287">
        <v>0</v>
      </c>
      <c r="H94" s="287">
        <v>2368.96</v>
      </c>
      <c r="I94" s="287"/>
      <c r="J94" s="62">
        <v>656787.71</v>
      </c>
      <c r="K94" s="62">
        <v>-27103.040000000001</v>
      </c>
      <c r="L94" s="62"/>
      <c r="Q94" s="288"/>
      <c r="R94" s="288"/>
      <c r="S94" s="62"/>
      <c r="T94" s="62"/>
      <c r="U94" s="62">
        <v>94569.16</v>
      </c>
      <c r="V94" s="62">
        <v>784633.1</v>
      </c>
      <c r="W94" s="52"/>
      <c r="X94" s="52">
        <v>321211.26</v>
      </c>
      <c r="Y94" s="52"/>
      <c r="Z94" s="52">
        <v>86.73</v>
      </c>
      <c r="AA94" s="52">
        <v>207330</v>
      </c>
      <c r="AB94" s="52">
        <v>249089.6</v>
      </c>
      <c r="AC94" s="289">
        <v>324620</v>
      </c>
      <c r="AD94" s="289"/>
      <c r="AE94" s="289"/>
      <c r="AF94" s="289">
        <v>49430.45</v>
      </c>
      <c r="AG94" s="289">
        <v>33588.199999999997</v>
      </c>
      <c r="AH94" s="289"/>
      <c r="AI94" s="289"/>
      <c r="AJ94" s="289"/>
      <c r="AK94" s="103">
        <f t="shared" si="7"/>
        <v>591074.26</v>
      </c>
      <c r="AL94" s="37">
        <f t="shared" si="8"/>
        <v>0</v>
      </c>
      <c r="AM94" s="26">
        <f t="shared" si="9"/>
        <v>591074.26</v>
      </c>
      <c r="AN94" s="17">
        <f t="shared" si="10"/>
        <v>777717.59</v>
      </c>
      <c r="AO94" s="19">
        <f t="shared" si="11"/>
        <v>407638.65</v>
      </c>
      <c r="AP94" s="32">
        <f t="shared" si="12"/>
        <v>370078.93999999994</v>
      </c>
    </row>
    <row r="95" spans="1:42" x14ac:dyDescent="0.2">
      <c r="A95" t="s">
        <v>563</v>
      </c>
      <c r="B95" t="s">
        <v>564</v>
      </c>
      <c r="C95" s="97">
        <v>2675</v>
      </c>
      <c r="D95" s="74" t="s">
        <v>1360</v>
      </c>
      <c r="E95" s="62" t="s">
        <v>2246</v>
      </c>
      <c r="F95" s="287">
        <v>716551.21</v>
      </c>
      <c r="G95" s="287">
        <v>0</v>
      </c>
      <c r="H95" s="287">
        <v>77045.240000000005</v>
      </c>
      <c r="I95" s="287"/>
      <c r="J95" s="62">
        <v>108813.11</v>
      </c>
      <c r="K95" s="62">
        <v>455651.5</v>
      </c>
      <c r="L95" s="62"/>
      <c r="N95" s="288">
        <v>6000</v>
      </c>
      <c r="O95" s="288">
        <v>11330</v>
      </c>
      <c r="Q95" s="288"/>
      <c r="R95" s="288"/>
      <c r="S95" s="62"/>
      <c r="T95" s="62"/>
      <c r="U95" s="62">
        <v>107116.89</v>
      </c>
      <c r="V95" s="62">
        <v>573056.03</v>
      </c>
      <c r="W95" s="52"/>
      <c r="X95" s="52">
        <v>382610.05</v>
      </c>
      <c r="Y95" s="52"/>
      <c r="Z95" s="52"/>
      <c r="AA95" s="52">
        <v>339570</v>
      </c>
      <c r="AB95" s="52">
        <v>150795</v>
      </c>
      <c r="AC95" s="289">
        <v>381660</v>
      </c>
      <c r="AD95" s="289"/>
      <c r="AE95" s="289"/>
      <c r="AF95" s="289">
        <v>77949.86</v>
      </c>
      <c r="AG95" s="289">
        <v>42041.39</v>
      </c>
      <c r="AH95" s="289"/>
      <c r="AI95" s="289"/>
      <c r="AJ95" s="289"/>
      <c r="AK95" s="103">
        <f t="shared" si="7"/>
        <v>793596.45</v>
      </c>
      <c r="AL95" s="37">
        <f t="shared" si="8"/>
        <v>17330</v>
      </c>
      <c r="AM95" s="26">
        <f t="shared" si="9"/>
        <v>776266.45</v>
      </c>
      <c r="AN95" s="17">
        <f t="shared" si="10"/>
        <v>872975.05</v>
      </c>
      <c r="AO95" s="19">
        <f t="shared" si="11"/>
        <v>501651.25</v>
      </c>
      <c r="AP95" s="32">
        <f t="shared" si="12"/>
        <v>371323.80000000005</v>
      </c>
    </row>
    <row r="96" spans="1:42" x14ac:dyDescent="0.2">
      <c r="A96" t="s">
        <v>563</v>
      </c>
      <c r="B96" t="s">
        <v>564</v>
      </c>
      <c r="C96" s="97">
        <v>1715</v>
      </c>
      <c r="D96" s="74" t="s">
        <v>1361</v>
      </c>
      <c r="E96" s="62" t="s">
        <v>2247</v>
      </c>
      <c r="F96" s="287">
        <v>510088.48</v>
      </c>
      <c r="G96" s="287">
        <v>0</v>
      </c>
      <c r="H96" s="287">
        <v>114579.57</v>
      </c>
      <c r="I96" s="287"/>
      <c r="J96" s="62">
        <v>1594984.58</v>
      </c>
      <c r="K96" s="62">
        <v>124106.18</v>
      </c>
      <c r="L96" s="62"/>
      <c r="N96" s="288">
        <v>6000</v>
      </c>
      <c r="O96" s="288">
        <v>7425</v>
      </c>
      <c r="Q96" s="288"/>
      <c r="R96" s="288"/>
      <c r="S96" s="62"/>
      <c r="T96" s="62"/>
      <c r="U96" s="62">
        <v>96559.01</v>
      </c>
      <c r="V96" s="62">
        <v>1997218.5</v>
      </c>
      <c r="W96" s="52"/>
      <c r="X96" s="52">
        <v>367233</v>
      </c>
      <c r="Y96" s="52"/>
      <c r="Z96" s="52">
        <v>88.92</v>
      </c>
      <c r="AA96" s="52">
        <v>273990</v>
      </c>
      <c r="AB96" s="52">
        <v>171272</v>
      </c>
      <c r="AC96" s="289">
        <v>346170</v>
      </c>
      <c r="AD96" s="289"/>
      <c r="AE96" s="289"/>
      <c r="AF96" s="289">
        <v>95154.93</v>
      </c>
      <c r="AG96" s="289">
        <v>47361.65</v>
      </c>
      <c r="AH96" s="289"/>
      <c r="AI96" s="289"/>
      <c r="AJ96" s="289"/>
      <c r="AK96" s="103">
        <f t="shared" si="7"/>
        <v>624668.05000000005</v>
      </c>
      <c r="AL96" s="37">
        <f t="shared" si="8"/>
        <v>13425</v>
      </c>
      <c r="AM96" s="26">
        <f t="shared" si="9"/>
        <v>611243.05000000005</v>
      </c>
      <c r="AN96" s="17">
        <f t="shared" si="10"/>
        <v>812583.91999999993</v>
      </c>
      <c r="AO96" s="19">
        <f t="shared" si="11"/>
        <v>488686.58</v>
      </c>
      <c r="AP96" s="32">
        <f t="shared" si="12"/>
        <v>323897.33999999991</v>
      </c>
    </row>
    <row r="97" spans="1:42" x14ac:dyDescent="0.2">
      <c r="A97" t="s">
        <v>563</v>
      </c>
      <c r="B97" t="s">
        <v>564</v>
      </c>
      <c r="C97" s="97">
        <v>3187</v>
      </c>
      <c r="D97" s="74" t="s">
        <v>1362</v>
      </c>
      <c r="E97" s="62" t="s">
        <v>2248</v>
      </c>
      <c r="F97" s="287">
        <v>537428.88</v>
      </c>
      <c r="G97" s="287">
        <v>50604.89</v>
      </c>
      <c r="H97" s="287">
        <v>37852.19</v>
      </c>
      <c r="I97" s="287"/>
      <c r="J97" s="62">
        <v>206935.47</v>
      </c>
      <c r="K97" s="62">
        <v>128753.99</v>
      </c>
      <c r="L97" s="62"/>
      <c r="N97" s="288">
        <v>5800</v>
      </c>
      <c r="O97" s="288">
        <v>8940</v>
      </c>
      <c r="Q97" s="288"/>
      <c r="R97" s="288"/>
      <c r="S97" s="62"/>
      <c r="T97" s="62"/>
      <c r="U97" s="62">
        <v>146556.60999999999</v>
      </c>
      <c r="V97" s="62">
        <v>569833.9</v>
      </c>
      <c r="W97" s="52"/>
      <c r="X97" s="52">
        <v>472129.27</v>
      </c>
      <c r="Y97" s="52"/>
      <c r="Z97" s="52">
        <v>99.12</v>
      </c>
      <c r="AA97" s="52">
        <v>434910</v>
      </c>
      <c r="AB97" s="52">
        <v>141441.60000000001</v>
      </c>
      <c r="AC97" s="289">
        <v>522536</v>
      </c>
      <c r="AD97" s="289"/>
      <c r="AE97" s="289"/>
      <c r="AF97" s="289">
        <v>58066.3</v>
      </c>
      <c r="AG97" s="289">
        <v>19764.02</v>
      </c>
      <c r="AH97" s="289"/>
      <c r="AI97" s="289"/>
      <c r="AJ97" s="289"/>
      <c r="AK97" s="103">
        <f t="shared" si="7"/>
        <v>625885.96</v>
      </c>
      <c r="AL97" s="37">
        <f t="shared" si="8"/>
        <v>14740</v>
      </c>
      <c r="AM97" s="26">
        <f t="shared" si="9"/>
        <v>611145.96</v>
      </c>
      <c r="AN97" s="17">
        <f t="shared" si="10"/>
        <v>1048579.99</v>
      </c>
      <c r="AO97" s="19">
        <f t="shared" si="11"/>
        <v>600366.32000000007</v>
      </c>
      <c r="AP97" s="32">
        <f t="shared" si="12"/>
        <v>448213.66999999993</v>
      </c>
    </row>
    <row r="98" spans="1:42" x14ac:dyDescent="0.2">
      <c r="A98" t="s">
        <v>563</v>
      </c>
      <c r="B98" t="s">
        <v>564</v>
      </c>
      <c r="C98" s="97">
        <v>2867</v>
      </c>
      <c r="D98" s="74" t="s">
        <v>1363</v>
      </c>
      <c r="E98" s="62" t="s">
        <v>2249</v>
      </c>
      <c r="F98" s="287">
        <v>544986.29</v>
      </c>
      <c r="G98" s="287">
        <v>0</v>
      </c>
      <c r="H98" s="287">
        <v>55804.2</v>
      </c>
      <c r="I98" s="287"/>
      <c r="J98" s="62">
        <v>60020.76</v>
      </c>
      <c r="K98" s="62">
        <v>532864.71</v>
      </c>
      <c r="L98" s="62"/>
      <c r="N98" s="288">
        <v>6000</v>
      </c>
      <c r="O98" s="288">
        <v>7026.61</v>
      </c>
      <c r="Q98" s="288">
        <v>175.5</v>
      </c>
      <c r="R98" s="288"/>
      <c r="S98" s="62"/>
      <c r="T98" s="62"/>
      <c r="U98" s="62">
        <v>156740.07999999999</v>
      </c>
      <c r="V98" s="62">
        <v>528870.26</v>
      </c>
      <c r="W98" s="52"/>
      <c r="X98" s="52">
        <v>424515.56</v>
      </c>
      <c r="Y98" s="52"/>
      <c r="Z98" s="52"/>
      <c r="AA98" s="52">
        <v>348270</v>
      </c>
      <c r="AB98" s="52">
        <v>21000</v>
      </c>
      <c r="AC98" s="289">
        <v>403805</v>
      </c>
      <c r="AD98" s="289"/>
      <c r="AE98" s="289"/>
      <c r="AF98" s="289">
        <v>85656.58</v>
      </c>
      <c r="AG98" s="289"/>
      <c r="AH98" s="289"/>
      <c r="AI98" s="289"/>
      <c r="AJ98" s="289"/>
      <c r="AK98" s="103">
        <f t="shared" si="7"/>
        <v>600790.49</v>
      </c>
      <c r="AL98" s="37">
        <f t="shared" si="8"/>
        <v>13202.11</v>
      </c>
      <c r="AM98" s="26">
        <f t="shared" si="9"/>
        <v>587588.38</v>
      </c>
      <c r="AN98" s="17">
        <f t="shared" si="10"/>
        <v>793785.56</v>
      </c>
      <c r="AO98" s="19">
        <f t="shared" si="11"/>
        <v>489461.58</v>
      </c>
      <c r="AP98" s="32">
        <f t="shared" si="12"/>
        <v>304323.98000000004</v>
      </c>
    </row>
    <row r="99" spans="1:42" x14ac:dyDescent="0.2">
      <c r="A99" t="s">
        <v>563</v>
      </c>
      <c r="B99" t="s">
        <v>564</v>
      </c>
      <c r="C99" s="97">
        <v>3076</v>
      </c>
      <c r="D99" s="74" t="s">
        <v>1364</v>
      </c>
      <c r="E99" s="62" t="s">
        <v>2250</v>
      </c>
      <c r="F99" s="287">
        <v>558480.87</v>
      </c>
      <c r="G99" s="287">
        <v>20160</v>
      </c>
      <c r="H99" s="287">
        <v>39857.760000000002</v>
      </c>
      <c r="I99" s="287"/>
      <c r="J99" s="62">
        <v>20971.83</v>
      </c>
      <c r="K99" s="62">
        <v>132937.23000000001</v>
      </c>
      <c r="L99" s="62"/>
      <c r="N99" s="288">
        <v>5500</v>
      </c>
      <c r="O99" s="288">
        <v>6000</v>
      </c>
      <c r="Q99" s="288"/>
      <c r="R99" s="288"/>
      <c r="S99" s="62"/>
      <c r="T99" s="62">
        <v>-211401.67</v>
      </c>
      <c r="U99" s="62">
        <v>139858.81</v>
      </c>
      <c r="V99" s="62">
        <v>713142.2</v>
      </c>
      <c r="W99" s="52"/>
      <c r="X99" s="52">
        <v>439405</v>
      </c>
      <c r="Y99" s="52"/>
      <c r="Z99" s="52">
        <v>105.77</v>
      </c>
      <c r="AA99" s="52">
        <v>366786</v>
      </c>
      <c r="AB99" s="52">
        <v>138534.39999999999</v>
      </c>
      <c r="AC99" s="289">
        <v>458106</v>
      </c>
      <c r="AD99" s="289"/>
      <c r="AE99" s="289"/>
      <c r="AF99" s="289">
        <v>201376.63</v>
      </c>
      <c r="AG99" s="289">
        <v>16934.189999999999</v>
      </c>
      <c r="AH99" s="289"/>
      <c r="AI99" s="289"/>
      <c r="AJ99" s="289">
        <v>4</v>
      </c>
      <c r="AK99" s="103">
        <f t="shared" si="7"/>
        <v>618498.63</v>
      </c>
      <c r="AL99" s="37">
        <f t="shared" si="8"/>
        <v>11500</v>
      </c>
      <c r="AM99" s="26">
        <f t="shared" si="9"/>
        <v>606998.63</v>
      </c>
      <c r="AN99" s="17">
        <f t="shared" si="10"/>
        <v>944831.17</v>
      </c>
      <c r="AO99" s="19">
        <f t="shared" si="11"/>
        <v>676420.82</v>
      </c>
      <c r="AP99" s="32">
        <f t="shared" si="12"/>
        <v>268410.35000000009</v>
      </c>
    </row>
    <row r="100" spans="1:42" x14ac:dyDescent="0.2">
      <c r="A100" t="s">
        <v>563</v>
      </c>
      <c r="B100" t="s">
        <v>564</v>
      </c>
      <c r="C100" s="97">
        <v>2086</v>
      </c>
      <c r="D100" s="74" t="s">
        <v>1365</v>
      </c>
      <c r="E100" s="62" t="s">
        <v>2251</v>
      </c>
      <c r="F100" s="287">
        <v>448567.07</v>
      </c>
      <c r="G100" s="287">
        <v>0</v>
      </c>
      <c r="H100" s="287">
        <v>77458.2</v>
      </c>
      <c r="I100" s="287"/>
      <c r="J100" s="62">
        <v>358715.86</v>
      </c>
      <c r="K100" s="62">
        <v>171699.56</v>
      </c>
      <c r="L100" s="62"/>
      <c r="N100" s="288">
        <v>6000</v>
      </c>
      <c r="O100" s="288">
        <v>-15540</v>
      </c>
      <c r="Q100" s="288"/>
      <c r="R100" s="288"/>
      <c r="S100" s="62"/>
      <c r="T100" s="62"/>
      <c r="U100" s="62">
        <v>114414.85</v>
      </c>
      <c r="V100" s="62">
        <v>673323.61</v>
      </c>
      <c r="W100" s="52"/>
      <c r="X100" s="52">
        <v>481359.16</v>
      </c>
      <c r="Y100" s="52"/>
      <c r="Z100" s="52"/>
      <c r="AA100" s="52">
        <v>363240</v>
      </c>
      <c r="AB100" s="52"/>
      <c r="AC100" s="289">
        <v>403460</v>
      </c>
      <c r="AD100" s="289"/>
      <c r="AE100" s="289"/>
      <c r="AF100" s="289">
        <v>53895.24</v>
      </c>
      <c r="AG100" s="289">
        <v>15832.55</v>
      </c>
      <c r="AH100" s="289"/>
      <c r="AI100" s="289"/>
      <c r="AJ100" s="289"/>
      <c r="AK100" s="103">
        <f t="shared" si="7"/>
        <v>526025.27</v>
      </c>
      <c r="AL100" s="37">
        <f t="shared" si="8"/>
        <v>-9540</v>
      </c>
      <c r="AM100" s="26">
        <f t="shared" si="9"/>
        <v>535565.27</v>
      </c>
      <c r="AN100" s="17">
        <f t="shared" si="10"/>
        <v>844599.15999999992</v>
      </c>
      <c r="AO100" s="19">
        <f t="shared" si="11"/>
        <v>473187.79</v>
      </c>
      <c r="AP100" s="32">
        <f t="shared" si="12"/>
        <v>371411.36999999994</v>
      </c>
    </row>
    <row r="101" spans="1:42" x14ac:dyDescent="0.2">
      <c r="A101" t="s">
        <v>563</v>
      </c>
      <c r="B101" t="s">
        <v>564</v>
      </c>
      <c r="C101" s="97">
        <v>1893</v>
      </c>
      <c r="D101" s="74" t="s">
        <v>1366</v>
      </c>
      <c r="E101" s="62" t="s">
        <v>2252</v>
      </c>
      <c r="F101" s="287">
        <v>471548.64</v>
      </c>
      <c r="G101" s="287">
        <v>0</v>
      </c>
      <c r="H101" s="287">
        <v>342586.05</v>
      </c>
      <c r="I101" s="287"/>
      <c r="J101" s="62">
        <v>-822.58</v>
      </c>
      <c r="K101" s="62">
        <v>307643.2</v>
      </c>
      <c r="L101" s="62"/>
      <c r="N101" s="288">
        <v>5000</v>
      </c>
      <c r="O101" s="288">
        <v>6600</v>
      </c>
      <c r="Q101" s="288"/>
      <c r="R101" s="288"/>
      <c r="S101" s="62"/>
      <c r="T101" s="62"/>
      <c r="U101" s="62">
        <v>62458.68</v>
      </c>
      <c r="V101" s="62">
        <v>1404582.07</v>
      </c>
      <c r="W101" s="52">
        <v>85.66</v>
      </c>
      <c r="X101" s="52">
        <v>342724</v>
      </c>
      <c r="Y101" s="52"/>
      <c r="Z101" s="52"/>
      <c r="AA101" s="52">
        <v>376500</v>
      </c>
      <c r="AB101" s="52"/>
      <c r="AC101" s="289">
        <v>400140</v>
      </c>
      <c r="AD101" s="289"/>
      <c r="AE101" s="289"/>
      <c r="AF101" s="289">
        <v>306756.51</v>
      </c>
      <c r="AG101" s="289">
        <v>15938.11</v>
      </c>
      <c r="AH101" s="289"/>
      <c r="AI101" s="289"/>
      <c r="AJ101" s="289"/>
      <c r="AK101" s="103">
        <f t="shared" si="7"/>
        <v>814134.69</v>
      </c>
      <c r="AL101" s="37">
        <f t="shared" si="8"/>
        <v>11600</v>
      </c>
      <c r="AM101" s="26">
        <f t="shared" si="9"/>
        <v>802534.69</v>
      </c>
      <c r="AN101" s="17">
        <f t="shared" si="10"/>
        <v>719309.65999999992</v>
      </c>
      <c r="AO101" s="19">
        <f t="shared" si="11"/>
        <v>722834.62</v>
      </c>
      <c r="AP101" s="32">
        <f t="shared" si="12"/>
        <v>-3524.9600000000792</v>
      </c>
    </row>
    <row r="102" spans="1:42" x14ac:dyDescent="0.2">
      <c r="A102" t="s">
        <v>563</v>
      </c>
      <c r="B102" t="s">
        <v>564</v>
      </c>
      <c r="C102" s="97">
        <v>2677</v>
      </c>
      <c r="D102" s="74" t="s">
        <v>1367</v>
      </c>
      <c r="E102" s="62" t="s">
        <v>2253</v>
      </c>
      <c r="F102" s="287">
        <v>519595.54</v>
      </c>
      <c r="G102" s="287">
        <v>0</v>
      </c>
      <c r="H102" s="287">
        <v>38957.870000000003</v>
      </c>
      <c r="I102" s="287"/>
      <c r="J102" s="62">
        <v>301732.53000000003</v>
      </c>
      <c r="K102" s="62">
        <v>153469.12</v>
      </c>
      <c r="L102" s="62"/>
      <c r="O102" s="288">
        <v>4130</v>
      </c>
      <c r="Q102" s="288"/>
      <c r="R102" s="288"/>
      <c r="S102" s="62"/>
      <c r="T102" s="62">
        <v>-368974.66</v>
      </c>
      <c r="U102" s="62">
        <v>340763.57</v>
      </c>
      <c r="V102" s="62">
        <v>819557.49</v>
      </c>
      <c r="W102" s="52"/>
      <c r="X102" s="52">
        <v>399065</v>
      </c>
      <c r="Y102" s="52"/>
      <c r="Z102" s="52"/>
      <c r="AA102" s="52">
        <v>416700</v>
      </c>
      <c r="AB102" s="52"/>
      <c r="AC102" s="289">
        <v>470190</v>
      </c>
      <c r="AD102" s="289"/>
      <c r="AE102" s="289"/>
      <c r="AF102" s="289">
        <v>91178.01</v>
      </c>
      <c r="AG102" s="289">
        <v>19272.330000000002</v>
      </c>
      <c r="AH102" s="289"/>
      <c r="AI102" s="289"/>
      <c r="AJ102" s="289"/>
      <c r="AK102" s="103">
        <f t="shared" si="7"/>
        <v>558553.41</v>
      </c>
      <c r="AL102" s="37">
        <f t="shared" si="8"/>
        <v>4130</v>
      </c>
      <c r="AM102" s="26">
        <f t="shared" si="9"/>
        <v>554423.41</v>
      </c>
      <c r="AN102" s="17">
        <f t="shared" si="10"/>
        <v>815765</v>
      </c>
      <c r="AO102" s="19">
        <f t="shared" si="11"/>
        <v>580640.34</v>
      </c>
      <c r="AP102" s="32">
        <f t="shared" si="12"/>
        <v>235124.66000000003</v>
      </c>
    </row>
    <row r="103" spans="1:42" x14ac:dyDescent="0.2">
      <c r="A103" t="s">
        <v>563</v>
      </c>
      <c r="B103" t="s">
        <v>564</v>
      </c>
      <c r="C103" s="97">
        <v>2827</v>
      </c>
      <c r="D103" s="74" t="s">
        <v>1368</v>
      </c>
      <c r="E103" s="62" t="s">
        <v>2256</v>
      </c>
      <c r="F103" s="287">
        <v>634393.94999999995</v>
      </c>
      <c r="G103" s="287">
        <v>30000</v>
      </c>
      <c r="H103" s="287">
        <v>106139.68</v>
      </c>
      <c r="I103" s="287"/>
      <c r="J103" s="62">
        <v>71959.13</v>
      </c>
      <c r="K103" s="62">
        <v>-114060.59</v>
      </c>
      <c r="L103" s="62"/>
      <c r="N103" s="288">
        <v>5700</v>
      </c>
      <c r="O103" s="288">
        <v>15730</v>
      </c>
      <c r="Q103" s="288"/>
      <c r="R103" s="288"/>
      <c r="S103" s="62"/>
      <c r="T103" s="62"/>
      <c r="U103" s="62">
        <v>190727.47</v>
      </c>
      <c r="V103" s="62">
        <v>474645.55</v>
      </c>
      <c r="W103" s="52"/>
      <c r="X103" s="52">
        <v>404104.76</v>
      </c>
      <c r="Y103" s="52"/>
      <c r="Z103" s="52">
        <v>123.75</v>
      </c>
      <c r="AA103" s="52">
        <v>432852</v>
      </c>
      <c r="AB103" s="52"/>
      <c r="AC103" s="289">
        <v>458487</v>
      </c>
      <c r="AD103" s="289"/>
      <c r="AE103" s="289"/>
      <c r="AF103" s="289">
        <v>71120.490000000005</v>
      </c>
      <c r="AG103" s="289">
        <v>44710.04</v>
      </c>
      <c r="AH103" s="289"/>
      <c r="AI103" s="289"/>
      <c r="AJ103" s="289"/>
      <c r="AK103" s="103">
        <f t="shared" si="7"/>
        <v>770533.62999999989</v>
      </c>
      <c r="AL103" s="37">
        <f t="shared" si="8"/>
        <v>21430</v>
      </c>
      <c r="AM103" s="26">
        <f t="shared" si="9"/>
        <v>749103.62999999989</v>
      </c>
      <c r="AN103" s="17">
        <f t="shared" si="10"/>
        <v>837080.51</v>
      </c>
      <c r="AO103" s="19">
        <f t="shared" si="11"/>
        <v>574317.53</v>
      </c>
      <c r="AP103" s="32">
        <f t="shared" si="12"/>
        <v>262762.98</v>
      </c>
    </row>
    <row r="104" spans="1:42" x14ac:dyDescent="0.2">
      <c r="A104" t="s">
        <v>563</v>
      </c>
      <c r="B104" t="s">
        <v>564</v>
      </c>
      <c r="C104" s="97">
        <v>3372</v>
      </c>
      <c r="D104" s="74" t="s">
        <v>1369</v>
      </c>
      <c r="E104" s="62" t="s">
        <v>2257</v>
      </c>
      <c r="F104" s="287">
        <v>631340.39</v>
      </c>
      <c r="G104" s="287">
        <v>15000</v>
      </c>
      <c r="H104" s="287">
        <v>59719.18</v>
      </c>
      <c r="I104" s="287"/>
      <c r="J104" s="62">
        <v>169437.97</v>
      </c>
      <c r="K104" s="62">
        <v>180078.32</v>
      </c>
      <c r="L104" s="62"/>
      <c r="N104" s="288">
        <v>5000</v>
      </c>
      <c r="O104" s="288">
        <v>3540</v>
      </c>
      <c r="Q104" s="288"/>
      <c r="R104" s="288"/>
      <c r="S104" s="62"/>
      <c r="T104" s="62"/>
      <c r="U104" s="62">
        <v>214901.95</v>
      </c>
      <c r="V104" s="62">
        <v>1172968.6100000001</v>
      </c>
      <c r="W104" s="52"/>
      <c r="X104" s="52">
        <v>430700.3</v>
      </c>
      <c r="Y104" s="52"/>
      <c r="Z104" s="52"/>
      <c r="AA104" s="52">
        <v>395790</v>
      </c>
      <c r="AB104" s="52">
        <v>138534.39999999999</v>
      </c>
      <c r="AC104" s="289">
        <v>485748</v>
      </c>
      <c r="AD104" s="289"/>
      <c r="AE104" s="289"/>
      <c r="AF104" s="289">
        <v>80348</v>
      </c>
      <c r="AG104" s="289">
        <v>62386.68</v>
      </c>
      <c r="AH104" s="289"/>
      <c r="AI104" s="289"/>
      <c r="AJ104" s="289"/>
      <c r="AK104" s="103">
        <f t="shared" si="7"/>
        <v>706059.57000000007</v>
      </c>
      <c r="AL104" s="37">
        <f t="shared" si="8"/>
        <v>8540</v>
      </c>
      <c r="AM104" s="26">
        <f t="shared" si="9"/>
        <v>697519.57000000007</v>
      </c>
      <c r="AN104" s="17">
        <f t="shared" si="10"/>
        <v>965024.70000000007</v>
      </c>
      <c r="AO104" s="19">
        <f t="shared" si="11"/>
        <v>628482.68000000005</v>
      </c>
      <c r="AP104" s="32">
        <f t="shared" si="12"/>
        <v>336542.02</v>
      </c>
    </row>
    <row r="105" spans="1:42" x14ac:dyDescent="0.2">
      <c r="A105" t="s">
        <v>563</v>
      </c>
      <c r="B105" t="s">
        <v>564</v>
      </c>
      <c r="C105" s="97">
        <v>1747</v>
      </c>
      <c r="D105" s="74" t="s">
        <v>1370</v>
      </c>
      <c r="E105" s="62" t="s">
        <v>2305</v>
      </c>
      <c r="F105" s="287">
        <v>836050.63</v>
      </c>
      <c r="G105" s="287">
        <v>0</v>
      </c>
      <c r="H105" s="287">
        <v>650.08000000000004</v>
      </c>
      <c r="I105" s="287"/>
      <c r="J105" s="62">
        <v>358855.87</v>
      </c>
      <c r="K105" s="62">
        <v>39650.339999999997</v>
      </c>
      <c r="L105" s="62"/>
      <c r="N105" s="288">
        <v>6000</v>
      </c>
      <c r="O105" s="288">
        <v>4500</v>
      </c>
      <c r="Q105" s="288"/>
      <c r="R105" s="288"/>
      <c r="S105" s="62"/>
      <c r="T105" s="62"/>
      <c r="U105" s="62">
        <v>273340</v>
      </c>
      <c r="V105" s="62">
        <v>764463.81</v>
      </c>
      <c r="W105" s="52"/>
      <c r="X105" s="52">
        <v>345285</v>
      </c>
      <c r="Y105" s="52"/>
      <c r="Z105" s="52">
        <v>85.69</v>
      </c>
      <c r="AA105" s="52">
        <v>373300</v>
      </c>
      <c r="AB105" s="52">
        <v>219809.6</v>
      </c>
      <c r="AC105" s="289">
        <v>446185</v>
      </c>
      <c r="AD105" s="289"/>
      <c r="AE105" s="289"/>
      <c r="AF105" s="289">
        <v>79903.38</v>
      </c>
      <c r="AG105" s="289">
        <v>57831.69</v>
      </c>
      <c r="AH105" s="289"/>
      <c r="AI105" s="289"/>
      <c r="AJ105" s="289"/>
      <c r="AK105" s="103">
        <f t="shared" si="7"/>
        <v>836700.71</v>
      </c>
      <c r="AL105" s="37">
        <f t="shared" si="8"/>
        <v>10500</v>
      </c>
      <c r="AM105" s="26">
        <f t="shared" si="9"/>
        <v>826200.71</v>
      </c>
      <c r="AN105" s="17">
        <f t="shared" si="10"/>
        <v>938480.28999999992</v>
      </c>
      <c r="AO105" s="19">
        <f t="shared" si="11"/>
        <v>583920.07000000007</v>
      </c>
      <c r="AP105" s="32">
        <f t="shared" si="12"/>
        <v>354560.21999999986</v>
      </c>
    </row>
    <row r="106" spans="1:42" x14ac:dyDescent="0.2">
      <c r="A106" t="s">
        <v>563</v>
      </c>
      <c r="B106" t="s">
        <v>564</v>
      </c>
      <c r="C106" s="97">
        <v>2607</v>
      </c>
      <c r="D106" s="74" t="s">
        <v>1371</v>
      </c>
      <c r="E106" s="62" t="s">
        <v>2306</v>
      </c>
      <c r="F106" s="287">
        <v>435508.17</v>
      </c>
      <c r="G106" s="287">
        <v>0</v>
      </c>
      <c r="H106" s="287">
        <v>113706.29</v>
      </c>
      <c r="I106" s="287"/>
      <c r="J106" s="62">
        <v>1089457.6000000001</v>
      </c>
      <c r="K106" s="62">
        <v>126655.35</v>
      </c>
      <c r="L106" s="62"/>
      <c r="N106" s="288">
        <v>12000</v>
      </c>
      <c r="O106" s="288">
        <v>8100</v>
      </c>
      <c r="Q106" s="288"/>
      <c r="R106" s="288"/>
      <c r="S106" s="62"/>
      <c r="T106" s="62"/>
      <c r="U106" s="62">
        <v>83823.86</v>
      </c>
      <c r="V106" s="62">
        <v>1440238.21</v>
      </c>
      <c r="W106" s="52"/>
      <c r="X106" s="52">
        <v>453438.93</v>
      </c>
      <c r="Y106" s="52"/>
      <c r="Z106" s="52"/>
      <c r="AA106" s="52">
        <v>378058</v>
      </c>
      <c r="AB106" s="52"/>
      <c r="AC106" s="289">
        <v>430048</v>
      </c>
      <c r="AD106" s="289"/>
      <c r="AE106" s="289"/>
      <c r="AF106" s="289">
        <v>82081.61</v>
      </c>
      <c r="AG106" s="289">
        <v>112604.41</v>
      </c>
      <c r="AH106" s="289"/>
      <c r="AI106" s="289"/>
      <c r="AJ106" s="289"/>
      <c r="AK106" s="103">
        <f t="shared" si="7"/>
        <v>549214.46</v>
      </c>
      <c r="AL106" s="37">
        <f t="shared" si="8"/>
        <v>20100</v>
      </c>
      <c r="AM106" s="26">
        <f t="shared" si="9"/>
        <v>529114.46</v>
      </c>
      <c r="AN106" s="17">
        <f t="shared" si="10"/>
        <v>831496.92999999993</v>
      </c>
      <c r="AO106" s="19">
        <f t="shared" si="11"/>
        <v>624734.02</v>
      </c>
      <c r="AP106" s="32">
        <f t="shared" si="12"/>
        <v>206762.90999999992</v>
      </c>
    </row>
    <row r="107" spans="1:42" x14ac:dyDescent="0.2">
      <c r="A107" t="s">
        <v>563</v>
      </c>
      <c r="B107" t="s">
        <v>564</v>
      </c>
      <c r="C107" s="97">
        <v>2124</v>
      </c>
      <c r="D107" s="74" t="s">
        <v>1372</v>
      </c>
      <c r="E107" s="62" t="s">
        <v>2311</v>
      </c>
      <c r="F107" s="287">
        <v>1181510.7</v>
      </c>
      <c r="G107" s="287">
        <v>0</v>
      </c>
      <c r="H107" s="287">
        <v>32924.03</v>
      </c>
      <c r="I107" s="287"/>
      <c r="J107" s="62">
        <v>2293006.86</v>
      </c>
      <c r="K107" s="62">
        <v>105740.23</v>
      </c>
      <c r="L107" s="62"/>
      <c r="N107" s="288">
        <v>5500</v>
      </c>
      <c r="O107" s="288">
        <v>8595</v>
      </c>
      <c r="Q107" s="288"/>
      <c r="R107" s="288"/>
      <c r="S107" s="62"/>
      <c r="T107" s="62"/>
      <c r="U107" s="62">
        <v>195426.31</v>
      </c>
      <c r="V107" s="62">
        <v>2616413.23</v>
      </c>
      <c r="W107" s="52"/>
      <c r="X107" s="52">
        <v>421252.11</v>
      </c>
      <c r="Y107" s="52"/>
      <c r="Z107" s="52">
        <v>98.65</v>
      </c>
      <c r="AA107" s="52">
        <v>263760</v>
      </c>
      <c r="AB107" s="52">
        <v>388427.2</v>
      </c>
      <c r="AC107" s="289">
        <v>385430</v>
      </c>
      <c r="AD107" s="289"/>
      <c r="AE107" s="289"/>
      <c r="AF107" s="289">
        <v>151770.37</v>
      </c>
      <c r="AG107" s="289"/>
      <c r="AH107" s="289"/>
      <c r="AI107" s="289"/>
      <c r="AJ107" s="289"/>
      <c r="AK107" s="103">
        <f t="shared" si="7"/>
        <v>1214434.73</v>
      </c>
      <c r="AL107" s="37">
        <f t="shared" si="8"/>
        <v>14095</v>
      </c>
      <c r="AM107" s="26">
        <f t="shared" si="9"/>
        <v>1200339.73</v>
      </c>
      <c r="AN107" s="17">
        <f t="shared" si="10"/>
        <v>1073537.96</v>
      </c>
      <c r="AO107" s="19">
        <f t="shared" si="11"/>
        <v>537200.37</v>
      </c>
      <c r="AP107" s="32">
        <f t="shared" si="12"/>
        <v>536337.59</v>
      </c>
    </row>
    <row r="108" spans="1:42" x14ac:dyDescent="0.2">
      <c r="A108" t="s">
        <v>567</v>
      </c>
      <c r="B108" t="s">
        <v>568</v>
      </c>
      <c r="C108" s="97">
        <v>2908</v>
      </c>
      <c r="D108" s="74" t="s">
        <v>1373</v>
      </c>
      <c r="E108" s="62" t="s">
        <v>2259</v>
      </c>
      <c r="F108" s="287">
        <v>428127.78</v>
      </c>
      <c r="G108" s="287">
        <v>0</v>
      </c>
      <c r="H108" s="287">
        <v>35408.36</v>
      </c>
      <c r="I108" s="287"/>
      <c r="J108" s="62">
        <v>103956.89</v>
      </c>
      <c r="K108" s="62">
        <v>72750.73</v>
      </c>
      <c r="L108" s="62"/>
      <c r="O108" s="288">
        <v>19100</v>
      </c>
      <c r="Q108" s="288"/>
      <c r="R108" s="288"/>
      <c r="S108" s="62"/>
      <c r="T108" s="62"/>
      <c r="U108" s="62"/>
      <c r="V108" s="62">
        <v>2310952.34</v>
      </c>
      <c r="W108" s="52"/>
      <c r="X108" s="52">
        <v>268583.28000000003</v>
      </c>
      <c r="Y108" s="52"/>
      <c r="Z108" s="52"/>
      <c r="AA108" s="52">
        <v>294750</v>
      </c>
      <c r="AB108" s="52">
        <v>220160.62</v>
      </c>
      <c r="AC108" s="289">
        <v>378600</v>
      </c>
      <c r="AD108" s="289"/>
      <c r="AE108" s="289">
        <v>2256</v>
      </c>
      <c r="AF108" s="289">
        <v>164735.72</v>
      </c>
      <c r="AG108" s="289">
        <v>26091.16</v>
      </c>
      <c r="AH108" s="289"/>
      <c r="AI108" s="289"/>
      <c r="AJ108" s="289"/>
      <c r="AK108" s="103">
        <f t="shared" si="7"/>
        <v>463536.14</v>
      </c>
      <c r="AL108" s="37">
        <f t="shared" si="8"/>
        <v>19100</v>
      </c>
      <c r="AM108" s="26">
        <f t="shared" si="9"/>
        <v>444436.14</v>
      </c>
      <c r="AN108" s="17">
        <f t="shared" si="10"/>
        <v>783493.9</v>
      </c>
      <c r="AO108" s="19">
        <f t="shared" si="11"/>
        <v>571682.88</v>
      </c>
      <c r="AP108" s="32">
        <f t="shared" si="12"/>
        <v>211811.02000000002</v>
      </c>
    </row>
    <row r="109" spans="1:42" x14ac:dyDescent="0.2">
      <c r="A109" t="s">
        <v>567</v>
      </c>
      <c r="B109" t="s">
        <v>568</v>
      </c>
      <c r="C109" s="97">
        <v>2944</v>
      </c>
      <c r="D109" s="74" t="s">
        <v>1374</v>
      </c>
      <c r="E109" s="62" t="s">
        <v>2260</v>
      </c>
      <c r="F109" s="287">
        <v>686171.47</v>
      </c>
      <c r="G109" s="287">
        <v>0</v>
      </c>
      <c r="H109" s="287">
        <v>26878.720000000001</v>
      </c>
      <c r="I109" s="287"/>
      <c r="J109" s="62">
        <v>1509483.16</v>
      </c>
      <c r="K109" s="62">
        <v>98240.24</v>
      </c>
      <c r="L109" s="62"/>
      <c r="O109" s="288">
        <v>24200</v>
      </c>
      <c r="Q109" s="288"/>
      <c r="R109" s="288"/>
      <c r="S109" s="62"/>
      <c r="T109" s="62"/>
      <c r="U109" s="62"/>
      <c r="V109" s="62">
        <v>1228203.58</v>
      </c>
      <c r="W109" s="52"/>
      <c r="X109" s="52">
        <v>305280.52</v>
      </c>
      <c r="Y109" s="52"/>
      <c r="Z109" s="52"/>
      <c r="AA109" s="52">
        <v>251460</v>
      </c>
      <c r="AB109" s="52">
        <v>158208.04999999999</v>
      </c>
      <c r="AC109" s="289">
        <v>333630</v>
      </c>
      <c r="AD109" s="289"/>
      <c r="AE109" s="289"/>
      <c r="AF109" s="289">
        <v>218283.93</v>
      </c>
      <c r="AG109" s="289">
        <v>36963.9</v>
      </c>
      <c r="AH109" s="289"/>
      <c r="AI109" s="289"/>
      <c r="AJ109" s="289"/>
      <c r="AK109" s="103">
        <f t="shared" si="7"/>
        <v>713050.19</v>
      </c>
      <c r="AL109" s="37">
        <f t="shared" si="8"/>
        <v>24200</v>
      </c>
      <c r="AM109" s="26">
        <f t="shared" si="9"/>
        <v>688850.19</v>
      </c>
      <c r="AN109" s="17">
        <f t="shared" si="10"/>
        <v>714948.57000000007</v>
      </c>
      <c r="AO109" s="19">
        <f t="shared" si="11"/>
        <v>588877.82999999996</v>
      </c>
      <c r="AP109" s="32">
        <f t="shared" si="12"/>
        <v>126070.74000000011</v>
      </c>
    </row>
    <row r="110" spans="1:42" x14ac:dyDescent="0.2">
      <c r="A110" t="s">
        <v>567</v>
      </c>
      <c r="B110" t="s">
        <v>568</v>
      </c>
      <c r="C110" s="97">
        <v>4209</v>
      </c>
      <c r="D110" s="74" t="s">
        <v>1375</v>
      </c>
      <c r="E110" s="62" t="s">
        <v>2261</v>
      </c>
      <c r="F110" s="287">
        <v>377092.41</v>
      </c>
      <c r="G110" s="287">
        <v>886.77</v>
      </c>
      <c r="H110" s="287">
        <v>45593.8</v>
      </c>
      <c r="I110" s="287"/>
      <c r="J110" s="62">
        <v>1469360.66</v>
      </c>
      <c r="K110" s="62">
        <v>62540.37</v>
      </c>
      <c r="L110" s="62"/>
      <c r="O110" s="288">
        <v>24100</v>
      </c>
      <c r="Q110" s="288"/>
      <c r="R110" s="288"/>
      <c r="S110" s="62"/>
      <c r="T110" s="62"/>
      <c r="U110" s="62"/>
      <c r="V110" s="62">
        <v>1322855.6000000001</v>
      </c>
      <c r="W110" s="52"/>
      <c r="X110" s="52">
        <v>295993.53000000003</v>
      </c>
      <c r="Y110" s="52"/>
      <c r="Z110" s="52"/>
      <c r="AA110" s="52">
        <v>337060</v>
      </c>
      <c r="AB110" s="52">
        <v>197301.64</v>
      </c>
      <c r="AC110" s="289">
        <v>426230</v>
      </c>
      <c r="AD110" s="289"/>
      <c r="AE110" s="289"/>
      <c r="AF110" s="289">
        <v>224648.67</v>
      </c>
      <c r="AG110" s="289">
        <v>33709.33</v>
      </c>
      <c r="AH110" s="289"/>
      <c r="AI110" s="289"/>
      <c r="AJ110" s="289"/>
      <c r="AK110" s="103">
        <f t="shared" si="7"/>
        <v>423572.98</v>
      </c>
      <c r="AL110" s="37">
        <f t="shared" si="8"/>
        <v>24100</v>
      </c>
      <c r="AM110" s="26">
        <f t="shared" si="9"/>
        <v>399472.98</v>
      </c>
      <c r="AN110" s="17">
        <f t="shared" si="10"/>
        <v>830355.17</v>
      </c>
      <c r="AO110" s="19">
        <f t="shared" si="11"/>
        <v>684588</v>
      </c>
      <c r="AP110" s="32">
        <f t="shared" si="12"/>
        <v>145767.17000000004</v>
      </c>
    </row>
    <row r="111" spans="1:42" x14ac:dyDescent="0.2">
      <c r="A111" t="s">
        <v>567</v>
      </c>
      <c r="B111" t="s">
        <v>568</v>
      </c>
      <c r="C111" s="97">
        <v>4669</v>
      </c>
      <c r="D111" s="74" t="s">
        <v>1376</v>
      </c>
      <c r="E111" s="62" t="s">
        <v>2262</v>
      </c>
      <c r="F111" s="287">
        <v>451704.57</v>
      </c>
      <c r="G111" s="287">
        <v>17172.57</v>
      </c>
      <c r="H111" s="287">
        <v>146581.62</v>
      </c>
      <c r="I111" s="287"/>
      <c r="J111" s="62">
        <v>1365674.65</v>
      </c>
      <c r="K111" s="62">
        <v>310672</v>
      </c>
      <c r="L111" s="62"/>
      <c r="O111" s="288">
        <v>22441.38</v>
      </c>
      <c r="Q111" s="288"/>
      <c r="R111" s="288"/>
      <c r="S111" s="62"/>
      <c r="T111" s="62"/>
      <c r="U111" s="62"/>
      <c r="V111" s="62">
        <v>2235714.37</v>
      </c>
      <c r="W111" s="52"/>
      <c r="X111" s="52">
        <v>592402.49</v>
      </c>
      <c r="Y111" s="52"/>
      <c r="Z111" s="52">
        <v>2.11</v>
      </c>
      <c r="AA111" s="52">
        <v>312583.2</v>
      </c>
      <c r="AB111" s="52">
        <v>34800</v>
      </c>
      <c r="AC111" s="289">
        <v>359603.20000000001</v>
      </c>
      <c r="AD111" s="289"/>
      <c r="AE111" s="289"/>
      <c r="AF111" s="289">
        <v>144181.47</v>
      </c>
      <c r="AG111" s="289">
        <v>94004.1</v>
      </c>
      <c r="AH111" s="289"/>
      <c r="AI111" s="289"/>
      <c r="AJ111" s="289"/>
      <c r="AK111" s="103">
        <f t="shared" si="7"/>
        <v>615458.76</v>
      </c>
      <c r="AL111" s="37">
        <f t="shared" si="8"/>
        <v>22441.38</v>
      </c>
      <c r="AM111" s="26">
        <f t="shared" si="9"/>
        <v>593017.38</v>
      </c>
      <c r="AN111" s="17">
        <f t="shared" si="10"/>
        <v>939787.8</v>
      </c>
      <c r="AO111" s="19">
        <f t="shared" si="11"/>
        <v>597788.77</v>
      </c>
      <c r="AP111" s="32">
        <f t="shared" si="12"/>
        <v>341999.03</v>
      </c>
    </row>
    <row r="112" spans="1:42" x14ac:dyDescent="0.2">
      <c r="A112" t="s">
        <v>567</v>
      </c>
      <c r="B112" t="s">
        <v>568</v>
      </c>
      <c r="C112" s="97">
        <v>2279</v>
      </c>
      <c r="D112" s="74" t="s">
        <v>1377</v>
      </c>
      <c r="E112" s="62" t="s">
        <v>2263</v>
      </c>
      <c r="F112" s="287">
        <v>302887.59999999998</v>
      </c>
      <c r="G112" s="287">
        <v>0</v>
      </c>
      <c r="H112" s="287">
        <v>94522.97</v>
      </c>
      <c r="I112" s="287"/>
      <c r="J112" s="62">
        <v>305298.84999999998</v>
      </c>
      <c r="K112" s="62">
        <v>178269.36</v>
      </c>
      <c r="L112" s="62"/>
      <c r="O112" s="288">
        <v>20925</v>
      </c>
      <c r="Q112" s="288"/>
      <c r="R112" s="288"/>
      <c r="S112" s="62"/>
      <c r="T112" s="62"/>
      <c r="U112" s="62"/>
      <c r="V112" s="62">
        <v>1762414.5</v>
      </c>
      <c r="W112" s="52"/>
      <c r="X112" s="52">
        <v>394089.42</v>
      </c>
      <c r="Y112" s="52"/>
      <c r="Z112" s="52"/>
      <c r="AA112" s="52">
        <v>237621</v>
      </c>
      <c r="AB112" s="52">
        <v>32400</v>
      </c>
      <c r="AC112" s="289">
        <v>330471</v>
      </c>
      <c r="AD112" s="289"/>
      <c r="AE112" s="289"/>
      <c r="AF112" s="289">
        <v>152152.16</v>
      </c>
      <c r="AG112" s="289">
        <v>43101.79</v>
      </c>
      <c r="AH112" s="289"/>
      <c r="AI112" s="289"/>
      <c r="AJ112" s="289"/>
      <c r="AK112" s="103">
        <f t="shared" si="7"/>
        <v>397410.56999999995</v>
      </c>
      <c r="AL112" s="37">
        <f t="shared" si="8"/>
        <v>20925</v>
      </c>
      <c r="AM112" s="26">
        <f t="shared" si="9"/>
        <v>376485.56999999995</v>
      </c>
      <c r="AN112" s="17">
        <f t="shared" si="10"/>
        <v>664110.41999999993</v>
      </c>
      <c r="AO112" s="19">
        <f t="shared" si="11"/>
        <v>525724.95000000007</v>
      </c>
      <c r="AP112" s="32">
        <f t="shared" si="12"/>
        <v>138385.46999999986</v>
      </c>
    </row>
    <row r="113" spans="1:42" x14ac:dyDescent="0.2">
      <c r="A113" t="s">
        <v>567</v>
      </c>
      <c r="B113" t="s">
        <v>568</v>
      </c>
      <c r="C113" s="97">
        <v>723</v>
      </c>
      <c r="D113" s="74" t="s">
        <v>1378</v>
      </c>
      <c r="E113" s="62" t="s">
        <v>2264</v>
      </c>
      <c r="F113" s="287">
        <v>321961.69</v>
      </c>
      <c r="G113" s="287">
        <v>3330.5</v>
      </c>
      <c r="H113" s="287">
        <v>9090.02</v>
      </c>
      <c r="I113" s="287"/>
      <c r="J113" s="62">
        <v>2189300.15</v>
      </c>
      <c r="K113" s="62">
        <v>195781.89</v>
      </c>
      <c r="L113" s="62">
        <v>1</v>
      </c>
      <c r="O113" s="288">
        <v>14200</v>
      </c>
      <c r="Q113" s="288">
        <v>1293.47</v>
      </c>
      <c r="R113" s="288"/>
      <c r="S113" s="62"/>
      <c r="T113" s="62"/>
      <c r="U113" s="62">
        <v>-22988.42</v>
      </c>
      <c r="V113" s="62">
        <v>513834.47</v>
      </c>
      <c r="W113" s="52"/>
      <c r="X113" s="52">
        <v>224073.85</v>
      </c>
      <c r="Y113" s="52"/>
      <c r="Z113" s="52"/>
      <c r="AA113" s="52">
        <v>221280</v>
      </c>
      <c r="AB113" s="52">
        <v>55132.22</v>
      </c>
      <c r="AC113" s="289">
        <v>287100</v>
      </c>
      <c r="AD113" s="289"/>
      <c r="AE113" s="289"/>
      <c r="AF113" s="289">
        <v>74678.320000000007</v>
      </c>
      <c r="AG113" s="289">
        <v>44578.43</v>
      </c>
      <c r="AH113" s="289"/>
      <c r="AI113" s="289"/>
      <c r="AJ113" s="289"/>
      <c r="AK113" s="103">
        <f t="shared" si="7"/>
        <v>334382.21000000002</v>
      </c>
      <c r="AL113" s="37">
        <f t="shared" si="8"/>
        <v>15493.47</v>
      </c>
      <c r="AM113" s="26">
        <f t="shared" si="9"/>
        <v>318888.74000000005</v>
      </c>
      <c r="AN113" s="17">
        <f t="shared" si="10"/>
        <v>500486.06999999995</v>
      </c>
      <c r="AO113" s="19">
        <f t="shared" si="11"/>
        <v>406356.75</v>
      </c>
      <c r="AP113" s="32">
        <f t="shared" si="12"/>
        <v>94129.319999999949</v>
      </c>
    </row>
    <row r="114" spans="1:42" x14ac:dyDescent="0.2">
      <c r="A114" t="s">
        <v>567</v>
      </c>
      <c r="B114" t="s">
        <v>568</v>
      </c>
      <c r="C114" s="97">
        <v>3567</v>
      </c>
      <c r="D114" s="74" t="s">
        <v>1379</v>
      </c>
      <c r="E114" s="62" t="s">
        <v>2265</v>
      </c>
      <c r="F114" s="287">
        <v>256529.31</v>
      </c>
      <c r="G114" s="287">
        <v>9391.3700000000008</v>
      </c>
      <c r="H114" s="287">
        <v>72622.02</v>
      </c>
      <c r="I114" s="287"/>
      <c r="J114" s="62">
        <v>811429.96</v>
      </c>
      <c r="K114" s="62">
        <v>160388.64000000001</v>
      </c>
      <c r="L114" s="62"/>
      <c r="O114" s="288">
        <v>22250</v>
      </c>
      <c r="Q114" s="288"/>
      <c r="R114" s="288"/>
      <c r="S114" s="62"/>
      <c r="T114" s="62"/>
      <c r="U114" s="62"/>
      <c r="V114" s="62">
        <v>3774792.24</v>
      </c>
      <c r="W114" s="52"/>
      <c r="X114" s="52">
        <v>321244.36</v>
      </c>
      <c r="Y114" s="52"/>
      <c r="Z114" s="52"/>
      <c r="AA114" s="52">
        <v>244311</v>
      </c>
      <c r="AB114" s="52">
        <v>162568.26999999999</v>
      </c>
      <c r="AC114" s="289">
        <v>336771</v>
      </c>
      <c r="AD114" s="289"/>
      <c r="AE114" s="289">
        <v>3542</v>
      </c>
      <c r="AF114" s="289">
        <v>224855.79</v>
      </c>
      <c r="AG114" s="289">
        <v>52031.57</v>
      </c>
      <c r="AH114" s="289"/>
      <c r="AI114" s="289"/>
      <c r="AJ114" s="289"/>
      <c r="AK114" s="103">
        <f t="shared" si="7"/>
        <v>338542.7</v>
      </c>
      <c r="AL114" s="37">
        <f t="shared" si="8"/>
        <v>22250</v>
      </c>
      <c r="AM114" s="26">
        <f t="shared" si="9"/>
        <v>316292.7</v>
      </c>
      <c r="AN114" s="17">
        <f t="shared" si="10"/>
        <v>728123.63</v>
      </c>
      <c r="AO114" s="19">
        <f t="shared" si="11"/>
        <v>617200.36</v>
      </c>
      <c r="AP114" s="32">
        <f t="shared" si="12"/>
        <v>110923.27000000002</v>
      </c>
    </row>
    <row r="115" spans="1:42" x14ac:dyDescent="0.2">
      <c r="A115" t="s">
        <v>567</v>
      </c>
      <c r="B115" t="s">
        <v>568</v>
      </c>
      <c r="C115" s="97">
        <v>2416</v>
      </c>
      <c r="D115" s="74" t="s">
        <v>1380</v>
      </c>
      <c r="E115" s="62" t="s">
        <v>2266</v>
      </c>
      <c r="F115" s="287">
        <v>446690.23</v>
      </c>
      <c r="G115" s="287">
        <v>0</v>
      </c>
      <c r="H115" s="287">
        <v>90648.7</v>
      </c>
      <c r="I115" s="287"/>
      <c r="J115" s="62">
        <v>414896.75</v>
      </c>
      <c r="K115" s="62">
        <v>418976.87</v>
      </c>
      <c r="L115" s="62"/>
      <c r="O115" s="288">
        <v>23575</v>
      </c>
      <c r="Q115" s="288"/>
      <c r="R115" s="288"/>
      <c r="S115" s="62"/>
      <c r="T115" s="62"/>
      <c r="U115" s="62">
        <v>6900</v>
      </c>
      <c r="V115" s="62">
        <v>1908283.93</v>
      </c>
      <c r="W115" s="52"/>
      <c r="X115" s="52">
        <v>436369.82</v>
      </c>
      <c r="Y115" s="52"/>
      <c r="Z115" s="52"/>
      <c r="AA115" s="52">
        <v>243015.9</v>
      </c>
      <c r="AB115" s="52">
        <v>26100</v>
      </c>
      <c r="AC115" s="289">
        <v>321015.90000000002</v>
      </c>
      <c r="AD115" s="289"/>
      <c r="AE115" s="289"/>
      <c r="AF115" s="289">
        <v>105795.25</v>
      </c>
      <c r="AG115" s="289">
        <v>59458.7</v>
      </c>
      <c r="AH115" s="289"/>
      <c r="AI115" s="289"/>
      <c r="AJ115" s="289"/>
      <c r="AK115" s="103">
        <f t="shared" si="7"/>
        <v>537338.92999999993</v>
      </c>
      <c r="AL115" s="37">
        <f t="shared" si="8"/>
        <v>23575</v>
      </c>
      <c r="AM115" s="26">
        <f t="shared" si="9"/>
        <v>513763.92999999993</v>
      </c>
      <c r="AN115" s="17">
        <f t="shared" si="10"/>
        <v>705485.72</v>
      </c>
      <c r="AO115" s="19">
        <f t="shared" si="11"/>
        <v>486269.85000000003</v>
      </c>
      <c r="AP115" s="32">
        <f t="shared" si="12"/>
        <v>219215.86999999994</v>
      </c>
    </row>
    <row r="116" spans="1:42" x14ac:dyDescent="0.2">
      <c r="A116" t="s">
        <v>567</v>
      </c>
      <c r="B116" t="s">
        <v>568</v>
      </c>
      <c r="C116" s="97">
        <v>1268</v>
      </c>
      <c r="D116" s="74" t="s">
        <v>1381</v>
      </c>
      <c r="E116" s="62" t="s">
        <v>2267</v>
      </c>
      <c r="F116" s="287">
        <v>358279.93</v>
      </c>
      <c r="G116" s="287">
        <v>5438.23</v>
      </c>
      <c r="H116" s="287">
        <v>70530.03</v>
      </c>
      <c r="I116" s="287"/>
      <c r="J116" s="62">
        <v>1147338.3600000001</v>
      </c>
      <c r="K116" s="62">
        <v>305382.64</v>
      </c>
      <c r="L116" s="62"/>
      <c r="O116" s="288">
        <v>18371.16</v>
      </c>
      <c r="Q116" s="288"/>
      <c r="R116" s="288"/>
      <c r="S116" s="62"/>
      <c r="T116" s="62"/>
      <c r="U116" s="62"/>
      <c r="V116" s="62">
        <v>1980426.11</v>
      </c>
      <c r="W116" s="52"/>
      <c r="X116" s="52">
        <v>338784.08</v>
      </c>
      <c r="Y116" s="52"/>
      <c r="Z116" s="52"/>
      <c r="AA116" s="52">
        <v>206875.5</v>
      </c>
      <c r="AB116" s="52">
        <v>22250</v>
      </c>
      <c r="AC116" s="289">
        <v>251215.5</v>
      </c>
      <c r="AD116" s="289"/>
      <c r="AE116" s="289"/>
      <c r="AF116" s="289">
        <v>130060.26</v>
      </c>
      <c r="AG116" s="289">
        <v>50650.9</v>
      </c>
      <c r="AH116" s="289"/>
      <c r="AI116" s="289"/>
      <c r="AJ116" s="289"/>
      <c r="AK116" s="103">
        <f t="shared" si="7"/>
        <v>434248.18999999994</v>
      </c>
      <c r="AL116" s="37">
        <f t="shared" si="8"/>
        <v>18371.16</v>
      </c>
      <c r="AM116" s="26">
        <f t="shared" si="9"/>
        <v>415877.02999999997</v>
      </c>
      <c r="AN116" s="17">
        <f t="shared" si="10"/>
        <v>567909.58000000007</v>
      </c>
      <c r="AO116" s="19">
        <f t="shared" si="11"/>
        <v>431926.66000000003</v>
      </c>
      <c r="AP116" s="32">
        <f t="shared" si="12"/>
        <v>135982.92000000004</v>
      </c>
    </row>
    <row r="117" spans="1:42" x14ac:dyDescent="0.2">
      <c r="A117" t="s">
        <v>567</v>
      </c>
      <c r="B117" t="s">
        <v>568</v>
      </c>
      <c r="C117" s="97">
        <v>3345</v>
      </c>
      <c r="D117" s="74" t="s">
        <v>1382</v>
      </c>
      <c r="E117" s="62" t="s">
        <v>2268</v>
      </c>
      <c r="F117" s="287">
        <v>292540.51</v>
      </c>
      <c r="G117" s="287">
        <v>8808.07</v>
      </c>
      <c r="H117" s="287">
        <v>11919.54</v>
      </c>
      <c r="I117" s="287"/>
      <c r="J117" s="62">
        <v>279333.71999999997</v>
      </c>
      <c r="K117" s="62">
        <v>322355.7</v>
      </c>
      <c r="L117" s="62"/>
      <c r="O117" s="288">
        <v>23050</v>
      </c>
      <c r="Q117" s="288"/>
      <c r="R117" s="288"/>
      <c r="S117" s="62"/>
      <c r="T117" s="62"/>
      <c r="U117" s="62"/>
      <c r="V117" s="62">
        <v>2133398.12</v>
      </c>
      <c r="W117" s="52"/>
      <c r="X117" s="52">
        <v>380832.73</v>
      </c>
      <c r="Y117" s="52"/>
      <c r="Z117" s="52"/>
      <c r="AA117" s="52">
        <v>484175.4</v>
      </c>
      <c r="AB117" s="52">
        <v>15100</v>
      </c>
      <c r="AC117" s="289">
        <v>557475.4</v>
      </c>
      <c r="AD117" s="289"/>
      <c r="AE117" s="289"/>
      <c r="AF117" s="289">
        <v>147910.44</v>
      </c>
      <c r="AG117" s="289">
        <v>41404.19</v>
      </c>
      <c r="AH117" s="289"/>
      <c r="AI117" s="289"/>
      <c r="AJ117" s="289"/>
      <c r="AK117" s="103">
        <f t="shared" si="7"/>
        <v>313268.12</v>
      </c>
      <c r="AL117" s="37">
        <f t="shared" si="8"/>
        <v>23050</v>
      </c>
      <c r="AM117" s="26">
        <f t="shared" si="9"/>
        <v>290218.12</v>
      </c>
      <c r="AN117" s="17">
        <f t="shared" si="10"/>
        <v>880108.13</v>
      </c>
      <c r="AO117" s="19">
        <f t="shared" si="11"/>
        <v>746790.03</v>
      </c>
      <c r="AP117" s="32">
        <f t="shared" si="12"/>
        <v>133318.09999999998</v>
      </c>
    </row>
    <row r="118" spans="1:42" x14ac:dyDescent="0.2">
      <c r="A118" t="s">
        <v>567</v>
      </c>
      <c r="B118" t="s">
        <v>568</v>
      </c>
      <c r="C118" s="97">
        <v>1431</v>
      </c>
      <c r="D118" s="74" t="s">
        <v>1383</v>
      </c>
      <c r="E118" s="62" t="s">
        <v>2269</v>
      </c>
      <c r="F118" s="287">
        <v>312390.51</v>
      </c>
      <c r="G118" s="287">
        <v>0</v>
      </c>
      <c r="H118" s="287">
        <v>65405.32</v>
      </c>
      <c r="I118" s="287"/>
      <c r="J118" s="62">
        <v>5</v>
      </c>
      <c r="K118" s="62">
        <v>109773.92</v>
      </c>
      <c r="L118" s="62"/>
      <c r="O118" s="288">
        <v>24729.94</v>
      </c>
      <c r="Q118" s="288"/>
      <c r="R118" s="288"/>
      <c r="S118" s="62"/>
      <c r="T118" s="62"/>
      <c r="U118" s="62"/>
      <c r="V118" s="62">
        <v>1945240.49</v>
      </c>
      <c r="W118" s="52"/>
      <c r="X118" s="52">
        <v>256836.1</v>
      </c>
      <c r="Y118" s="52"/>
      <c r="Z118" s="52"/>
      <c r="AA118" s="52">
        <v>229053.2</v>
      </c>
      <c r="AB118" s="52">
        <v>88834.91</v>
      </c>
      <c r="AC118" s="289">
        <v>313653.2</v>
      </c>
      <c r="AD118" s="289"/>
      <c r="AE118" s="289"/>
      <c r="AF118" s="289">
        <v>117724.61</v>
      </c>
      <c r="AG118" s="289">
        <v>9768.5</v>
      </c>
      <c r="AH118" s="289"/>
      <c r="AI118" s="289"/>
      <c r="AJ118" s="289"/>
      <c r="AK118" s="103">
        <f t="shared" si="7"/>
        <v>377795.83</v>
      </c>
      <c r="AL118" s="37">
        <f t="shared" si="8"/>
        <v>24729.94</v>
      </c>
      <c r="AM118" s="26">
        <f t="shared" si="9"/>
        <v>353065.89</v>
      </c>
      <c r="AN118" s="17">
        <f t="shared" si="10"/>
        <v>574724.21000000008</v>
      </c>
      <c r="AO118" s="19">
        <f t="shared" si="11"/>
        <v>441146.31</v>
      </c>
      <c r="AP118" s="32">
        <f t="shared" si="12"/>
        <v>133577.90000000008</v>
      </c>
    </row>
    <row r="119" spans="1:42" x14ac:dyDescent="0.2">
      <c r="A119" t="s">
        <v>567</v>
      </c>
      <c r="B119" t="s">
        <v>568</v>
      </c>
      <c r="C119" s="97">
        <v>2020</v>
      </c>
      <c r="D119" s="74" t="s">
        <v>1384</v>
      </c>
      <c r="E119" s="62" t="s">
        <v>2270</v>
      </c>
      <c r="F119" s="287">
        <v>191710.56</v>
      </c>
      <c r="G119" s="287">
        <v>0</v>
      </c>
      <c r="H119" s="287">
        <v>6650.74</v>
      </c>
      <c r="I119" s="287"/>
      <c r="J119" s="62">
        <v>471360.73</v>
      </c>
      <c r="K119" s="62">
        <v>181479.77</v>
      </c>
      <c r="L119" s="62"/>
      <c r="O119" s="288">
        <v>21225</v>
      </c>
      <c r="Q119" s="288"/>
      <c r="R119" s="288"/>
      <c r="S119" s="62"/>
      <c r="T119" s="62"/>
      <c r="U119" s="62"/>
      <c r="V119" s="62">
        <v>2404357.2799999998</v>
      </c>
      <c r="W119" s="52"/>
      <c r="X119" s="52">
        <v>323993.34999999998</v>
      </c>
      <c r="Y119" s="52">
        <v>0</v>
      </c>
      <c r="Z119" s="52"/>
      <c r="AA119" s="52">
        <v>290760</v>
      </c>
      <c r="AB119" s="52">
        <v>67300</v>
      </c>
      <c r="AC119" s="289">
        <v>408320</v>
      </c>
      <c r="AD119" s="289"/>
      <c r="AE119" s="289"/>
      <c r="AF119" s="289">
        <v>150216.49</v>
      </c>
      <c r="AG119" s="289">
        <v>39167.919999999998</v>
      </c>
      <c r="AH119" s="289"/>
      <c r="AI119" s="289"/>
      <c r="AJ119" s="289"/>
      <c r="AK119" s="103">
        <f t="shared" si="7"/>
        <v>198361.3</v>
      </c>
      <c r="AL119" s="37">
        <f t="shared" si="8"/>
        <v>21225</v>
      </c>
      <c r="AM119" s="26">
        <f t="shared" si="9"/>
        <v>177136.3</v>
      </c>
      <c r="AN119" s="17">
        <f t="shared" si="10"/>
        <v>682053.35</v>
      </c>
      <c r="AO119" s="19">
        <f t="shared" si="11"/>
        <v>597704.41</v>
      </c>
      <c r="AP119" s="32">
        <f t="shared" si="12"/>
        <v>84348.939999999944</v>
      </c>
    </row>
    <row r="120" spans="1:42" x14ac:dyDescent="0.2">
      <c r="A120" t="s">
        <v>567</v>
      </c>
      <c r="B120" t="s">
        <v>568</v>
      </c>
      <c r="C120" s="97">
        <v>3005</v>
      </c>
      <c r="D120" s="74" t="s">
        <v>1385</v>
      </c>
      <c r="E120" s="62" t="s">
        <v>2271</v>
      </c>
      <c r="F120" s="287">
        <v>377505.81</v>
      </c>
      <c r="G120" s="287">
        <v>0</v>
      </c>
      <c r="H120" s="287">
        <v>45912.87</v>
      </c>
      <c r="I120" s="287"/>
      <c r="J120" s="62">
        <v>92546.03</v>
      </c>
      <c r="K120" s="62">
        <v>144372.51</v>
      </c>
      <c r="L120" s="62"/>
      <c r="Q120" s="288"/>
      <c r="R120" s="288"/>
      <c r="S120" s="62"/>
      <c r="T120" s="62"/>
      <c r="U120" s="62"/>
      <c r="V120" s="62">
        <v>3154007.83</v>
      </c>
      <c r="W120" s="52"/>
      <c r="X120" s="52">
        <v>401641.72</v>
      </c>
      <c r="Y120" s="52"/>
      <c r="Z120" s="52"/>
      <c r="AA120" s="52">
        <v>301680</v>
      </c>
      <c r="AB120" s="52">
        <v>26200</v>
      </c>
      <c r="AC120" s="289">
        <v>378700</v>
      </c>
      <c r="AD120" s="289"/>
      <c r="AE120" s="289"/>
      <c r="AF120" s="289">
        <v>139976.04999999999</v>
      </c>
      <c r="AG120" s="289">
        <v>32054.68</v>
      </c>
      <c r="AH120" s="289"/>
      <c r="AI120" s="289"/>
      <c r="AJ120" s="289"/>
      <c r="AK120" s="103">
        <f t="shared" si="7"/>
        <v>423418.68</v>
      </c>
      <c r="AL120" s="37">
        <f t="shared" si="8"/>
        <v>0</v>
      </c>
      <c r="AM120" s="26">
        <f t="shared" si="9"/>
        <v>423418.68</v>
      </c>
      <c r="AN120" s="17">
        <f t="shared" si="10"/>
        <v>729521.72</v>
      </c>
      <c r="AO120" s="19">
        <f t="shared" si="11"/>
        <v>550730.73</v>
      </c>
      <c r="AP120" s="32">
        <f t="shared" si="12"/>
        <v>178790.99</v>
      </c>
    </row>
    <row r="121" spans="1:42" x14ac:dyDescent="0.2">
      <c r="A121" t="s">
        <v>567</v>
      </c>
      <c r="B121" t="s">
        <v>568</v>
      </c>
      <c r="C121" s="97">
        <v>2671</v>
      </c>
      <c r="D121" s="74" t="s">
        <v>1386</v>
      </c>
      <c r="E121" s="62" t="s">
        <v>2272</v>
      </c>
      <c r="F121" s="287">
        <v>370858.15</v>
      </c>
      <c r="G121" s="287">
        <v>0</v>
      </c>
      <c r="H121" s="287">
        <v>70509.179999999993</v>
      </c>
      <c r="I121" s="287"/>
      <c r="J121" s="62">
        <v>806688.7</v>
      </c>
      <c r="K121" s="62">
        <v>275942.8</v>
      </c>
      <c r="L121" s="62"/>
      <c r="O121" s="288">
        <v>13725</v>
      </c>
      <c r="P121" s="288">
        <v>82750</v>
      </c>
      <c r="Q121" s="288"/>
      <c r="R121" s="288"/>
      <c r="S121" s="62"/>
      <c r="T121" s="62"/>
      <c r="U121" s="62"/>
      <c r="V121" s="62">
        <v>2272032.2400000002</v>
      </c>
      <c r="W121" s="52"/>
      <c r="X121" s="52">
        <v>398451.94</v>
      </c>
      <c r="Y121" s="52"/>
      <c r="Z121" s="52"/>
      <c r="AA121" s="52">
        <v>255985.2</v>
      </c>
      <c r="AB121" s="52">
        <v>21600</v>
      </c>
      <c r="AC121" s="289">
        <v>299335.2</v>
      </c>
      <c r="AD121" s="289"/>
      <c r="AE121" s="289"/>
      <c r="AF121" s="289">
        <v>154367.12</v>
      </c>
      <c r="AG121" s="289">
        <v>45314.36</v>
      </c>
      <c r="AH121" s="289"/>
      <c r="AI121" s="289"/>
      <c r="AJ121" s="289"/>
      <c r="AK121" s="103">
        <f t="shared" si="7"/>
        <v>441367.33</v>
      </c>
      <c r="AL121" s="37">
        <f t="shared" si="8"/>
        <v>96475</v>
      </c>
      <c r="AM121" s="26">
        <f t="shared" si="9"/>
        <v>344892.33</v>
      </c>
      <c r="AN121" s="17">
        <f t="shared" si="10"/>
        <v>676037.14</v>
      </c>
      <c r="AO121" s="19">
        <f t="shared" si="11"/>
        <v>499016.68</v>
      </c>
      <c r="AP121" s="32">
        <f t="shared" si="12"/>
        <v>177020.46000000002</v>
      </c>
    </row>
    <row r="122" spans="1:42" x14ac:dyDescent="0.2">
      <c r="A122" t="s">
        <v>567</v>
      </c>
      <c r="B122" t="s">
        <v>568</v>
      </c>
      <c r="C122" s="97">
        <v>1913</v>
      </c>
      <c r="D122" s="74" t="s">
        <v>1387</v>
      </c>
      <c r="E122" s="62" t="s">
        <v>2273</v>
      </c>
      <c r="F122" s="287">
        <v>292804.59000000003</v>
      </c>
      <c r="G122" s="287">
        <v>0</v>
      </c>
      <c r="H122" s="287">
        <v>259488.06</v>
      </c>
      <c r="I122" s="287"/>
      <c r="J122" s="62">
        <v>384147.13</v>
      </c>
      <c r="K122" s="62">
        <v>94534.54</v>
      </c>
      <c r="L122" s="62"/>
      <c r="O122" s="288">
        <v>15716.86</v>
      </c>
      <c r="Q122" s="288"/>
      <c r="R122" s="288"/>
      <c r="S122" s="62"/>
      <c r="T122" s="62"/>
      <c r="U122" s="62"/>
      <c r="V122" s="62">
        <v>1679735.01</v>
      </c>
      <c r="W122" s="52"/>
      <c r="X122" s="52">
        <v>297706.19</v>
      </c>
      <c r="Y122" s="52"/>
      <c r="Z122" s="52"/>
      <c r="AA122" s="52">
        <v>131580</v>
      </c>
      <c r="AB122" s="52"/>
      <c r="AC122" s="289">
        <v>181378</v>
      </c>
      <c r="AD122" s="289"/>
      <c r="AE122" s="289"/>
      <c r="AF122" s="289">
        <v>129581.66</v>
      </c>
      <c r="AG122" s="289">
        <v>32360.36</v>
      </c>
      <c r="AH122" s="289"/>
      <c r="AI122" s="289"/>
      <c r="AJ122" s="289"/>
      <c r="AK122" s="103">
        <f t="shared" si="7"/>
        <v>552292.65</v>
      </c>
      <c r="AL122" s="37">
        <f t="shared" si="8"/>
        <v>15716.86</v>
      </c>
      <c r="AM122" s="26">
        <f t="shared" si="9"/>
        <v>536575.79</v>
      </c>
      <c r="AN122" s="17">
        <f t="shared" si="10"/>
        <v>429286.19</v>
      </c>
      <c r="AO122" s="19">
        <f t="shared" si="11"/>
        <v>343320.02</v>
      </c>
      <c r="AP122" s="32">
        <f t="shared" si="12"/>
        <v>85966.169999999984</v>
      </c>
    </row>
    <row r="123" spans="1:42" x14ac:dyDescent="0.2">
      <c r="A123" t="s">
        <v>567</v>
      </c>
      <c r="B123" t="s">
        <v>568</v>
      </c>
      <c r="C123" s="97">
        <v>2409</v>
      </c>
      <c r="D123" s="74" t="s">
        <v>1388</v>
      </c>
      <c r="E123" s="62" t="s">
        <v>2274</v>
      </c>
      <c r="F123" s="287">
        <v>362165.87</v>
      </c>
      <c r="G123" s="287">
        <v>0</v>
      </c>
      <c r="H123" s="287">
        <v>31588.35</v>
      </c>
      <c r="I123" s="287"/>
      <c r="J123" s="62">
        <v>111362.08</v>
      </c>
      <c r="K123" s="62">
        <v>138732.26999999999</v>
      </c>
      <c r="L123" s="62"/>
      <c r="O123" s="288">
        <v>20900</v>
      </c>
      <c r="Q123" s="288"/>
      <c r="R123" s="288"/>
      <c r="S123" s="62"/>
      <c r="T123" s="62"/>
      <c r="U123" s="62"/>
      <c r="V123" s="62">
        <v>1611506.92</v>
      </c>
      <c r="W123" s="52"/>
      <c r="X123" s="52">
        <v>244641.54</v>
      </c>
      <c r="Y123" s="52"/>
      <c r="Z123" s="52"/>
      <c r="AA123" s="52">
        <v>293640</v>
      </c>
      <c r="AB123" s="52">
        <v>76291.87</v>
      </c>
      <c r="AC123" s="289">
        <v>343710</v>
      </c>
      <c r="AD123" s="289"/>
      <c r="AE123" s="289"/>
      <c r="AF123" s="289">
        <v>185027.34</v>
      </c>
      <c r="AG123" s="289">
        <v>26318.14</v>
      </c>
      <c r="AH123" s="289"/>
      <c r="AI123" s="289"/>
      <c r="AJ123" s="289"/>
      <c r="AK123" s="103">
        <f t="shared" si="7"/>
        <v>393754.22</v>
      </c>
      <c r="AL123" s="37">
        <f t="shared" si="8"/>
        <v>20900</v>
      </c>
      <c r="AM123" s="26">
        <f t="shared" si="9"/>
        <v>372854.22</v>
      </c>
      <c r="AN123" s="17">
        <f t="shared" si="10"/>
        <v>614573.41</v>
      </c>
      <c r="AO123" s="19">
        <f t="shared" si="11"/>
        <v>555055.48</v>
      </c>
      <c r="AP123" s="32">
        <f t="shared" si="12"/>
        <v>59517.930000000051</v>
      </c>
    </row>
    <row r="124" spans="1:42" x14ac:dyDescent="0.2">
      <c r="A124" t="s">
        <v>567</v>
      </c>
      <c r="B124" t="s">
        <v>568</v>
      </c>
      <c r="C124" s="97">
        <v>1702</v>
      </c>
      <c r="D124" s="74" t="s">
        <v>1389</v>
      </c>
      <c r="E124" s="62" t="s">
        <v>2275</v>
      </c>
      <c r="F124" s="287">
        <v>273436.65000000002</v>
      </c>
      <c r="G124" s="287">
        <v>27156.66</v>
      </c>
      <c r="H124" s="287">
        <v>62438.14</v>
      </c>
      <c r="I124" s="287"/>
      <c r="J124" s="62">
        <v>23128.69</v>
      </c>
      <c r="K124" s="62">
        <v>415794.48</v>
      </c>
      <c r="L124" s="62"/>
      <c r="O124" s="288">
        <v>22350</v>
      </c>
      <c r="Q124" s="288"/>
      <c r="R124" s="288"/>
      <c r="S124" s="62"/>
      <c r="T124" s="62"/>
      <c r="U124" s="62"/>
      <c r="V124" s="62">
        <v>667875.67000000004</v>
      </c>
      <c r="W124" s="52"/>
      <c r="X124" s="52">
        <v>324887.51</v>
      </c>
      <c r="Y124" s="52">
        <v>27300</v>
      </c>
      <c r="Z124" s="52"/>
      <c r="AA124" s="52">
        <v>86643.9</v>
      </c>
      <c r="AB124" s="52">
        <v>21600</v>
      </c>
      <c r="AC124" s="289">
        <v>205653.9</v>
      </c>
      <c r="AD124" s="289"/>
      <c r="AE124" s="289"/>
      <c r="AF124" s="289">
        <v>107966.1</v>
      </c>
      <c r="AG124" s="289">
        <v>18343.16</v>
      </c>
      <c r="AH124" s="289"/>
      <c r="AI124" s="289"/>
      <c r="AJ124" s="289"/>
      <c r="AK124" s="103">
        <f t="shared" si="7"/>
        <v>363031.45</v>
      </c>
      <c r="AL124" s="37">
        <f t="shared" si="8"/>
        <v>22350</v>
      </c>
      <c r="AM124" s="26">
        <f t="shared" si="9"/>
        <v>340681.45</v>
      </c>
      <c r="AN124" s="17">
        <f t="shared" si="10"/>
        <v>460431.41000000003</v>
      </c>
      <c r="AO124" s="19">
        <f t="shared" si="11"/>
        <v>331963.15999999997</v>
      </c>
      <c r="AP124" s="32">
        <f t="shared" si="12"/>
        <v>128468.25000000006</v>
      </c>
    </row>
    <row r="125" spans="1:42" x14ac:dyDescent="0.2">
      <c r="A125" t="s">
        <v>567</v>
      </c>
      <c r="B125" t="s">
        <v>568</v>
      </c>
      <c r="C125" s="97">
        <v>2179</v>
      </c>
      <c r="D125" s="74" t="s">
        <v>1390</v>
      </c>
      <c r="E125" s="62" t="s">
        <v>2276</v>
      </c>
      <c r="F125" s="287">
        <v>222721.83</v>
      </c>
      <c r="G125" s="287">
        <v>5634.82</v>
      </c>
      <c r="H125" s="287">
        <v>70523.34</v>
      </c>
      <c r="I125" s="287"/>
      <c r="J125" s="62">
        <v>718000.74</v>
      </c>
      <c r="K125" s="62">
        <v>207482.45</v>
      </c>
      <c r="L125" s="62">
        <v>2070.39</v>
      </c>
      <c r="O125" s="288">
        <v>37275</v>
      </c>
      <c r="Q125" s="288"/>
      <c r="R125" s="288"/>
      <c r="S125" s="62"/>
      <c r="T125" s="62"/>
      <c r="U125" s="62"/>
      <c r="V125" s="62">
        <v>654977.96</v>
      </c>
      <c r="W125" s="52"/>
      <c r="X125" s="52">
        <v>354318.32</v>
      </c>
      <c r="Y125" s="52">
        <v>27700</v>
      </c>
      <c r="Z125" s="52"/>
      <c r="AA125" s="52">
        <v>107105.7</v>
      </c>
      <c r="AB125" s="52">
        <v>21800</v>
      </c>
      <c r="AC125" s="289">
        <v>202665.7</v>
      </c>
      <c r="AD125" s="289"/>
      <c r="AE125" s="289"/>
      <c r="AF125" s="289">
        <v>133255.25</v>
      </c>
      <c r="AG125" s="289">
        <v>32998.83</v>
      </c>
      <c r="AH125" s="289"/>
      <c r="AI125" s="289"/>
      <c r="AJ125" s="289"/>
      <c r="AK125" s="103">
        <f t="shared" si="7"/>
        <v>298879.99</v>
      </c>
      <c r="AL125" s="37">
        <f t="shared" si="8"/>
        <v>37275</v>
      </c>
      <c r="AM125" s="26">
        <f t="shared" si="9"/>
        <v>261604.99</v>
      </c>
      <c r="AN125" s="17">
        <f t="shared" si="10"/>
        <v>510924.02</v>
      </c>
      <c r="AO125" s="19">
        <f t="shared" si="11"/>
        <v>368919.78</v>
      </c>
      <c r="AP125" s="32">
        <f t="shared" si="12"/>
        <v>142004.24</v>
      </c>
    </row>
    <row r="126" spans="1:42" x14ac:dyDescent="0.2">
      <c r="A126" t="s">
        <v>571</v>
      </c>
      <c r="B126" t="s">
        <v>572</v>
      </c>
      <c r="C126" s="97">
        <v>3793</v>
      </c>
      <c r="D126" s="74" t="s">
        <v>1391</v>
      </c>
      <c r="E126" s="62" t="s">
        <v>2277</v>
      </c>
      <c r="F126" s="287">
        <v>163984.24</v>
      </c>
      <c r="G126" s="287">
        <v>0</v>
      </c>
      <c r="H126" s="287">
        <v>224443.35</v>
      </c>
      <c r="I126" s="287"/>
      <c r="J126" s="62">
        <v>524366.67000000004</v>
      </c>
      <c r="K126" s="62">
        <v>-3357.07</v>
      </c>
      <c r="L126" s="62"/>
      <c r="O126" s="288">
        <v>6000</v>
      </c>
      <c r="Q126" s="288"/>
      <c r="R126" s="288"/>
      <c r="S126" s="62"/>
      <c r="T126" s="62"/>
      <c r="U126" s="62"/>
      <c r="V126" s="62">
        <v>3175397.16</v>
      </c>
      <c r="W126" s="52"/>
      <c r="X126" s="52">
        <v>98837.14</v>
      </c>
      <c r="Y126" s="52"/>
      <c r="Z126" s="52"/>
      <c r="AA126" s="52">
        <v>475620</v>
      </c>
      <c r="AB126" s="52"/>
      <c r="AC126" s="289">
        <v>504250</v>
      </c>
      <c r="AD126" s="289"/>
      <c r="AE126" s="289"/>
      <c r="AF126" s="289">
        <v>137635.62</v>
      </c>
      <c r="AG126" s="289">
        <v>68293.02</v>
      </c>
      <c r="AH126" s="289"/>
      <c r="AI126" s="289"/>
      <c r="AJ126" s="289"/>
      <c r="AK126" s="103">
        <f t="shared" si="7"/>
        <v>388427.58999999997</v>
      </c>
      <c r="AL126" s="37">
        <f t="shared" si="8"/>
        <v>6000</v>
      </c>
      <c r="AM126" s="26">
        <f t="shared" si="9"/>
        <v>382427.58999999997</v>
      </c>
      <c r="AN126" s="17">
        <f t="shared" si="10"/>
        <v>574457.14</v>
      </c>
      <c r="AO126" s="19">
        <f t="shared" si="11"/>
        <v>710178.64</v>
      </c>
      <c r="AP126" s="32">
        <f t="shared" si="12"/>
        <v>-135721.5</v>
      </c>
    </row>
    <row r="127" spans="1:42" x14ac:dyDescent="0.2">
      <c r="A127" t="s">
        <v>571</v>
      </c>
      <c r="B127" t="s">
        <v>572</v>
      </c>
      <c r="C127" s="97">
        <v>1435</v>
      </c>
      <c r="D127" s="74" t="s">
        <v>1392</v>
      </c>
      <c r="E127" s="62" t="s">
        <v>2278</v>
      </c>
      <c r="F127" s="287">
        <v>96714.6</v>
      </c>
      <c r="G127" s="287">
        <v>0</v>
      </c>
      <c r="H127" s="287">
        <v>7806.13</v>
      </c>
      <c r="I127" s="287"/>
      <c r="J127" s="62">
        <v>129774.02</v>
      </c>
      <c r="K127" s="62">
        <v>26902.51</v>
      </c>
      <c r="L127" s="62"/>
      <c r="O127" s="288">
        <v>6440</v>
      </c>
      <c r="Q127" s="288"/>
      <c r="R127" s="288"/>
      <c r="S127" s="62"/>
      <c r="T127" s="62"/>
      <c r="U127" s="62"/>
      <c r="V127" s="62">
        <v>1191484.79</v>
      </c>
      <c r="W127" s="52"/>
      <c r="X127" s="52">
        <v>55501.82</v>
      </c>
      <c r="Y127" s="52"/>
      <c r="Z127" s="52">
        <v>333.94</v>
      </c>
      <c r="AA127" s="52">
        <v>215550</v>
      </c>
      <c r="AB127" s="52"/>
      <c r="AC127" s="289">
        <v>273420</v>
      </c>
      <c r="AD127" s="289"/>
      <c r="AE127" s="289"/>
      <c r="AF127" s="289">
        <v>44350.73</v>
      </c>
      <c r="AG127" s="289">
        <v>8772.0499999999993</v>
      </c>
      <c r="AH127" s="289"/>
      <c r="AI127" s="289"/>
      <c r="AJ127" s="289"/>
      <c r="AK127" s="103">
        <f t="shared" si="7"/>
        <v>104520.73000000001</v>
      </c>
      <c r="AL127" s="37">
        <f t="shared" si="8"/>
        <v>6440</v>
      </c>
      <c r="AM127" s="26">
        <f t="shared" si="9"/>
        <v>98080.73000000001</v>
      </c>
      <c r="AN127" s="17">
        <f t="shared" si="10"/>
        <v>271385.76</v>
      </c>
      <c r="AO127" s="19">
        <f t="shared" si="11"/>
        <v>326542.77999999997</v>
      </c>
      <c r="AP127" s="32">
        <f t="shared" si="12"/>
        <v>-55157.01999999996</v>
      </c>
    </row>
    <row r="128" spans="1:42" x14ac:dyDescent="0.2">
      <c r="A128" t="s">
        <v>571</v>
      </c>
      <c r="B128" t="s">
        <v>572</v>
      </c>
      <c r="C128" s="97">
        <v>1980</v>
      </c>
      <c r="D128" s="74" t="s">
        <v>1393</v>
      </c>
      <c r="E128" s="62" t="s">
        <v>2279</v>
      </c>
      <c r="F128" s="287">
        <v>140746.57999999999</v>
      </c>
      <c r="G128" s="287">
        <v>0</v>
      </c>
      <c r="H128" s="287">
        <v>266161.21999999997</v>
      </c>
      <c r="I128" s="287"/>
      <c r="J128" s="62">
        <v>2353466.2400000002</v>
      </c>
      <c r="K128" s="62">
        <v>99641.82</v>
      </c>
      <c r="L128" s="62"/>
      <c r="O128" s="288">
        <v>4000</v>
      </c>
      <c r="Q128" s="288"/>
      <c r="R128" s="288"/>
      <c r="S128" s="62"/>
      <c r="T128" s="62"/>
      <c r="U128" s="62">
        <v>-363.44</v>
      </c>
      <c r="V128" s="62">
        <v>918887.6</v>
      </c>
      <c r="W128" s="52"/>
      <c r="X128" s="52">
        <v>67679.89</v>
      </c>
      <c r="Y128" s="52"/>
      <c r="Z128" s="52"/>
      <c r="AA128" s="52">
        <v>441180</v>
      </c>
      <c r="AB128" s="52"/>
      <c r="AC128" s="289">
        <v>497555</v>
      </c>
      <c r="AD128" s="289"/>
      <c r="AE128" s="289"/>
      <c r="AF128" s="289">
        <v>60390.82</v>
      </c>
      <c r="AG128" s="289">
        <v>46851.64</v>
      </c>
      <c r="AH128" s="289"/>
      <c r="AI128" s="289"/>
      <c r="AJ128" s="289"/>
      <c r="AK128" s="103">
        <f t="shared" si="7"/>
        <v>406907.79999999993</v>
      </c>
      <c r="AL128" s="37">
        <f t="shared" si="8"/>
        <v>4000</v>
      </c>
      <c r="AM128" s="26">
        <f t="shared" si="9"/>
        <v>402907.79999999993</v>
      </c>
      <c r="AN128" s="17">
        <f t="shared" si="10"/>
        <v>508859.89</v>
      </c>
      <c r="AO128" s="19">
        <f t="shared" si="11"/>
        <v>604797.46</v>
      </c>
      <c r="AP128" s="32">
        <f t="shared" si="12"/>
        <v>-95937.569999999949</v>
      </c>
    </row>
    <row r="129" spans="1:42" x14ac:dyDescent="0.2">
      <c r="A129" t="s">
        <v>571</v>
      </c>
      <c r="B129" t="s">
        <v>572</v>
      </c>
      <c r="C129" s="97">
        <v>2225</v>
      </c>
      <c r="D129" s="74" t="s">
        <v>1394</v>
      </c>
      <c r="E129" s="62" t="s">
        <v>2280</v>
      </c>
      <c r="F129" s="287">
        <v>202954.23</v>
      </c>
      <c r="G129" s="287">
        <v>0</v>
      </c>
      <c r="H129" s="287">
        <v>47524.99</v>
      </c>
      <c r="I129" s="287"/>
      <c r="J129" s="62">
        <v>226691.12</v>
      </c>
      <c r="K129" s="62">
        <v>105999.7</v>
      </c>
      <c r="L129" s="62"/>
      <c r="O129" s="288">
        <v>5000</v>
      </c>
      <c r="Q129" s="288">
        <v>555.76</v>
      </c>
      <c r="R129" s="288"/>
      <c r="S129" s="62"/>
      <c r="T129" s="62"/>
      <c r="U129" s="62"/>
      <c r="V129" s="62">
        <v>1855787.89</v>
      </c>
      <c r="W129" s="52"/>
      <c r="X129" s="52">
        <v>54583.65</v>
      </c>
      <c r="Y129" s="52"/>
      <c r="Z129" s="52">
        <v>233.67</v>
      </c>
      <c r="AA129" s="52">
        <v>344130</v>
      </c>
      <c r="AB129" s="52"/>
      <c r="AC129" s="289">
        <v>400530</v>
      </c>
      <c r="AD129" s="289"/>
      <c r="AE129" s="289"/>
      <c r="AF129" s="289">
        <v>198875.62</v>
      </c>
      <c r="AG129" s="289">
        <v>36829.14</v>
      </c>
      <c r="AH129" s="289"/>
      <c r="AI129" s="289"/>
      <c r="AJ129" s="289"/>
      <c r="AK129" s="103">
        <f t="shared" si="7"/>
        <v>250479.22</v>
      </c>
      <c r="AL129" s="37">
        <f t="shared" si="8"/>
        <v>5555.76</v>
      </c>
      <c r="AM129" s="26">
        <f t="shared" si="9"/>
        <v>244923.46</v>
      </c>
      <c r="AN129" s="17">
        <f t="shared" si="10"/>
        <v>398947.32</v>
      </c>
      <c r="AO129" s="19">
        <f t="shared" si="11"/>
        <v>636234.76</v>
      </c>
      <c r="AP129" s="32">
        <f t="shared" si="12"/>
        <v>-237287.44</v>
      </c>
    </row>
    <row r="130" spans="1:42" x14ac:dyDescent="0.2">
      <c r="A130" t="s">
        <v>571</v>
      </c>
      <c r="B130" t="s">
        <v>572</v>
      </c>
      <c r="C130" s="97">
        <v>2531</v>
      </c>
      <c r="D130" s="74" t="s">
        <v>1395</v>
      </c>
      <c r="E130" s="62" t="s">
        <v>2281</v>
      </c>
      <c r="F130" s="287">
        <v>300506.12</v>
      </c>
      <c r="G130" s="287">
        <v>0</v>
      </c>
      <c r="H130" s="287">
        <v>33755.49</v>
      </c>
      <c r="I130" s="287"/>
      <c r="J130" s="62">
        <v>470650.28</v>
      </c>
      <c r="K130" s="62">
        <v>82489.649999999994</v>
      </c>
      <c r="L130" s="62"/>
      <c r="O130" s="288">
        <v>5000</v>
      </c>
      <c r="Q130" s="288"/>
      <c r="R130" s="288"/>
      <c r="S130" s="62"/>
      <c r="T130" s="62"/>
      <c r="U130" s="62"/>
      <c r="V130" s="62">
        <v>1498231.3</v>
      </c>
      <c r="W130" s="52"/>
      <c r="X130" s="52">
        <v>136838.91</v>
      </c>
      <c r="Y130" s="52"/>
      <c r="Z130" s="52"/>
      <c r="AA130" s="52">
        <v>245430</v>
      </c>
      <c r="AB130" s="52"/>
      <c r="AC130" s="289">
        <v>343950</v>
      </c>
      <c r="AD130" s="289"/>
      <c r="AE130" s="289"/>
      <c r="AF130" s="289">
        <v>125692.41</v>
      </c>
      <c r="AG130" s="289">
        <v>38156.43</v>
      </c>
      <c r="AH130" s="289"/>
      <c r="AI130" s="289"/>
      <c r="AJ130" s="289">
        <v>500</v>
      </c>
      <c r="AK130" s="103">
        <f t="shared" si="7"/>
        <v>334261.61</v>
      </c>
      <c r="AL130" s="37">
        <f t="shared" si="8"/>
        <v>5000</v>
      </c>
      <c r="AM130" s="26">
        <f t="shared" si="9"/>
        <v>329261.61</v>
      </c>
      <c r="AN130" s="17">
        <f t="shared" si="10"/>
        <v>382268.91000000003</v>
      </c>
      <c r="AO130" s="19">
        <f t="shared" si="11"/>
        <v>508298.84</v>
      </c>
      <c r="AP130" s="32">
        <f t="shared" si="12"/>
        <v>-126029.93</v>
      </c>
    </row>
    <row r="131" spans="1:42" x14ac:dyDescent="0.2">
      <c r="A131" t="s">
        <v>571</v>
      </c>
      <c r="B131" t="s">
        <v>572</v>
      </c>
      <c r="C131" s="97">
        <v>3452</v>
      </c>
      <c r="D131" s="74" t="s">
        <v>1396</v>
      </c>
      <c r="E131" s="62" t="s">
        <v>2282</v>
      </c>
      <c r="F131" s="287">
        <v>174122.42</v>
      </c>
      <c r="G131" s="287"/>
      <c r="H131" s="287">
        <v>7610.9</v>
      </c>
      <c r="I131" s="287"/>
      <c r="J131" s="62">
        <v>375967.07</v>
      </c>
      <c r="K131" s="62">
        <v>-2777.95</v>
      </c>
      <c r="L131" s="62"/>
      <c r="Q131" s="288">
        <v>2.1800000000000002</v>
      </c>
      <c r="R131" s="288"/>
      <c r="S131" s="62"/>
      <c r="T131" s="62"/>
      <c r="U131" s="62">
        <v>-1559844.62</v>
      </c>
      <c r="V131" s="62">
        <v>2202136.4300000002</v>
      </c>
      <c r="W131" s="52"/>
      <c r="X131" s="52">
        <v>169570.54</v>
      </c>
      <c r="Y131" s="52"/>
      <c r="Z131" s="52"/>
      <c r="AA131" s="52">
        <v>384030</v>
      </c>
      <c r="AB131" s="52"/>
      <c r="AC131" s="289">
        <v>525680</v>
      </c>
      <c r="AD131" s="289"/>
      <c r="AE131" s="289"/>
      <c r="AF131" s="289">
        <v>64109.41</v>
      </c>
      <c r="AG131" s="289">
        <v>44390.68</v>
      </c>
      <c r="AH131" s="289"/>
      <c r="AI131" s="289"/>
      <c r="AJ131" s="289"/>
      <c r="AK131" s="103">
        <f t="shared" si="7"/>
        <v>181733.32</v>
      </c>
      <c r="AL131" s="37">
        <f t="shared" si="8"/>
        <v>2.1800000000000002</v>
      </c>
      <c r="AM131" s="26">
        <f t="shared" si="9"/>
        <v>181731.14</v>
      </c>
      <c r="AN131" s="17">
        <f t="shared" si="10"/>
        <v>553600.54</v>
      </c>
      <c r="AO131" s="19">
        <f t="shared" si="11"/>
        <v>634180.09000000008</v>
      </c>
      <c r="AP131" s="32">
        <f t="shared" si="12"/>
        <v>-80579.550000000047</v>
      </c>
    </row>
    <row r="132" spans="1:42" x14ac:dyDescent="0.2">
      <c r="A132" t="s">
        <v>571</v>
      </c>
      <c r="B132" t="s">
        <v>572</v>
      </c>
      <c r="C132" s="97">
        <v>3453</v>
      </c>
      <c r="D132" s="74" t="s">
        <v>1397</v>
      </c>
      <c r="E132" s="62" t="s">
        <v>2283</v>
      </c>
      <c r="F132" s="287">
        <v>288906.59999999998</v>
      </c>
      <c r="G132" s="287">
        <v>0</v>
      </c>
      <c r="H132" s="287">
        <v>12009.25</v>
      </c>
      <c r="I132" s="287"/>
      <c r="J132" s="62">
        <v>2398497.54</v>
      </c>
      <c r="K132" s="62">
        <v>908907.97</v>
      </c>
      <c r="L132" s="62"/>
      <c r="O132" s="288">
        <v>10900</v>
      </c>
      <c r="Q132" s="288"/>
      <c r="R132" s="288"/>
      <c r="S132" s="62"/>
      <c r="T132" s="62"/>
      <c r="U132" s="62"/>
      <c r="V132" s="62">
        <v>655276.54</v>
      </c>
      <c r="W132" s="52"/>
      <c r="X132" s="52">
        <v>99697.48</v>
      </c>
      <c r="Y132" s="52"/>
      <c r="Z132" s="52"/>
      <c r="AA132" s="52">
        <v>245300</v>
      </c>
      <c r="AB132" s="52">
        <v>24696</v>
      </c>
      <c r="AC132" s="289">
        <v>335616</v>
      </c>
      <c r="AD132" s="289"/>
      <c r="AE132" s="289"/>
      <c r="AF132" s="289">
        <v>95878.54</v>
      </c>
      <c r="AG132" s="289">
        <v>109690.54</v>
      </c>
      <c r="AH132" s="289"/>
      <c r="AI132" s="289"/>
      <c r="AJ132" s="289"/>
      <c r="AK132" s="103">
        <f t="shared" si="7"/>
        <v>300915.84999999998</v>
      </c>
      <c r="AL132" s="37">
        <f t="shared" si="8"/>
        <v>10900</v>
      </c>
      <c r="AM132" s="26">
        <f t="shared" si="9"/>
        <v>290015.84999999998</v>
      </c>
      <c r="AN132" s="17">
        <f t="shared" si="10"/>
        <v>369693.48</v>
      </c>
      <c r="AO132" s="19">
        <f t="shared" si="11"/>
        <v>541185.07999999996</v>
      </c>
      <c r="AP132" s="32">
        <f t="shared" si="12"/>
        <v>-171491.59999999998</v>
      </c>
    </row>
    <row r="133" spans="1:42" x14ac:dyDescent="0.2">
      <c r="A133" t="s">
        <v>571</v>
      </c>
      <c r="B133" t="s">
        <v>572</v>
      </c>
      <c r="C133" s="97">
        <v>3635</v>
      </c>
      <c r="D133" s="74" t="s">
        <v>1398</v>
      </c>
      <c r="E133" s="62" t="s">
        <v>2284</v>
      </c>
      <c r="F133" s="287">
        <v>25257.119999999999</v>
      </c>
      <c r="G133" s="287">
        <v>0</v>
      </c>
      <c r="H133" s="287">
        <v>168799.8</v>
      </c>
      <c r="I133" s="287"/>
      <c r="J133" s="62">
        <v>1471778.3</v>
      </c>
      <c r="K133" s="62">
        <v>9015.9699999999993</v>
      </c>
      <c r="L133" s="62"/>
      <c r="O133" s="288">
        <v>40000</v>
      </c>
      <c r="Q133" s="288">
        <v>2868.62</v>
      </c>
      <c r="R133" s="288"/>
      <c r="S133" s="62"/>
      <c r="T133" s="62"/>
      <c r="U133" s="62"/>
      <c r="V133" s="62">
        <v>1904716.16</v>
      </c>
      <c r="W133" s="52"/>
      <c r="X133" s="52">
        <v>187585.99</v>
      </c>
      <c r="Y133" s="52"/>
      <c r="Z133" s="52"/>
      <c r="AA133" s="52">
        <v>223560</v>
      </c>
      <c r="AB133" s="52"/>
      <c r="AC133" s="289">
        <v>368935</v>
      </c>
      <c r="AD133" s="289"/>
      <c r="AE133" s="289"/>
      <c r="AF133" s="289">
        <v>164126.48000000001</v>
      </c>
      <c r="AG133" s="289">
        <v>45436.08</v>
      </c>
      <c r="AH133" s="289"/>
      <c r="AI133" s="289"/>
      <c r="AJ133" s="289"/>
      <c r="AK133" s="103">
        <f t="shared" ref="AK133:AK154" si="13">SUM(F133:I133)</f>
        <v>194056.91999999998</v>
      </c>
      <c r="AL133" s="37">
        <f t="shared" ref="AL133:AL154" si="14">SUM(N133:R133)</f>
        <v>42868.62</v>
      </c>
      <c r="AM133" s="26">
        <f t="shared" ref="AM133:AM154" si="15">AK133-AL133</f>
        <v>151188.29999999999</v>
      </c>
      <c r="AN133" s="17">
        <f t="shared" ref="AN133:AN154" si="16">SUM(W133:AB133)</f>
        <v>411145.99</v>
      </c>
      <c r="AO133" s="19">
        <f t="shared" ref="AO133:AO154" si="17">SUM(AC133:AJ133)</f>
        <v>578497.55999999994</v>
      </c>
      <c r="AP133" s="32">
        <f t="shared" ref="AP133:AP154" si="18">AN133-AO133</f>
        <v>-167351.56999999995</v>
      </c>
    </row>
    <row r="134" spans="1:42" x14ac:dyDescent="0.2">
      <c r="A134" t="s">
        <v>571</v>
      </c>
      <c r="B134" t="s">
        <v>572</v>
      </c>
      <c r="C134" s="97">
        <v>4256</v>
      </c>
      <c r="D134" s="74" t="s">
        <v>1399</v>
      </c>
      <c r="E134" s="62" t="s">
        <v>2285</v>
      </c>
      <c r="F134" s="287">
        <v>296178.01</v>
      </c>
      <c r="G134" s="287">
        <v>0</v>
      </c>
      <c r="H134" s="287">
        <v>15690.13</v>
      </c>
      <c r="I134" s="287"/>
      <c r="J134" s="62">
        <v>480823.01</v>
      </c>
      <c r="K134" s="62">
        <v>85788.09</v>
      </c>
      <c r="L134" s="62"/>
      <c r="Q134" s="288"/>
      <c r="R134" s="288"/>
      <c r="S134" s="62"/>
      <c r="T134" s="62"/>
      <c r="U134" s="62"/>
      <c r="V134" s="62">
        <v>2482221.21</v>
      </c>
      <c r="W134" s="52"/>
      <c r="X134" s="52">
        <v>113379.19</v>
      </c>
      <c r="Y134" s="52"/>
      <c r="Z134" s="52"/>
      <c r="AA134" s="52">
        <v>366510</v>
      </c>
      <c r="AB134" s="52"/>
      <c r="AC134" s="289">
        <v>487876</v>
      </c>
      <c r="AD134" s="289"/>
      <c r="AE134" s="289"/>
      <c r="AF134" s="289">
        <v>103973.21</v>
      </c>
      <c r="AG134" s="289">
        <v>46346.64</v>
      </c>
      <c r="AH134" s="289">
        <v>20000</v>
      </c>
      <c r="AI134" s="289"/>
      <c r="AJ134" s="289"/>
      <c r="AK134" s="103">
        <f t="shared" si="13"/>
        <v>311868.14</v>
      </c>
      <c r="AL134" s="37">
        <f t="shared" si="14"/>
        <v>0</v>
      </c>
      <c r="AM134" s="26">
        <f t="shared" si="15"/>
        <v>311868.14</v>
      </c>
      <c r="AN134" s="17">
        <f t="shared" si="16"/>
        <v>479889.19</v>
      </c>
      <c r="AO134" s="19">
        <f t="shared" si="17"/>
        <v>658195.85</v>
      </c>
      <c r="AP134" s="32">
        <f t="shared" si="18"/>
        <v>-178306.65999999997</v>
      </c>
    </row>
    <row r="135" spans="1:42" x14ac:dyDescent="0.2">
      <c r="A135" t="s">
        <v>575</v>
      </c>
      <c r="B135" t="s">
        <v>576</v>
      </c>
      <c r="C135" s="97">
        <v>2177</v>
      </c>
      <c r="D135" s="74" t="s">
        <v>1400</v>
      </c>
      <c r="E135" s="62" t="s">
        <v>2286</v>
      </c>
      <c r="F135" s="287">
        <v>232146.33</v>
      </c>
      <c r="G135" s="287">
        <v>0</v>
      </c>
      <c r="H135" s="287">
        <v>371909.28</v>
      </c>
      <c r="I135" s="287"/>
      <c r="J135" s="62">
        <v>780610.87</v>
      </c>
      <c r="K135" s="62">
        <v>46730.55</v>
      </c>
      <c r="L135" s="62"/>
      <c r="Q135" s="288"/>
      <c r="R135" s="288"/>
      <c r="S135" s="62"/>
      <c r="T135" s="62"/>
      <c r="U135" s="62"/>
      <c r="V135" s="62">
        <v>3637434.23</v>
      </c>
      <c r="W135" s="52"/>
      <c r="X135" s="52">
        <v>36597.54</v>
      </c>
      <c r="Y135" s="52"/>
      <c r="Z135" s="52"/>
      <c r="AA135" s="52">
        <v>319980</v>
      </c>
      <c r="AB135" s="52"/>
      <c r="AC135" s="289">
        <v>375190</v>
      </c>
      <c r="AD135" s="289"/>
      <c r="AE135" s="289"/>
      <c r="AF135" s="289">
        <v>117726.43</v>
      </c>
      <c r="AG135" s="289">
        <v>40449.11</v>
      </c>
      <c r="AH135" s="289"/>
      <c r="AI135" s="289"/>
      <c r="AJ135" s="289"/>
      <c r="AK135" s="103">
        <f t="shared" si="13"/>
        <v>604055.61</v>
      </c>
      <c r="AL135" s="37">
        <f t="shared" si="14"/>
        <v>0</v>
      </c>
      <c r="AM135" s="26">
        <f t="shared" si="15"/>
        <v>604055.61</v>
      </c>
      <c r="AN135" s="17">
        <f t="shared" si="16"/>
        <v>356577.54</v>
      </c>
      <c r="AO135" s="19">
        <f t="shared" si="17"/>
        <v>533365.54</v>
      </c>
      <c r="AP135" s="32">
        <f t="shared" si="18"/>
        <v>-176788.00000000006</v>
      </c>
    </row>
    <row r="136" spans="1:42" x14ac:dyDescent="0.2">
      <c r="A136" t="s">
        <v>575</v>
      </c>
      <c r="B136" t="s">
        <v>576</v>
      </c>
      <c r="C136" s="97">
        <v>3300</v>
      </c>
      <c r="D136" s="74" t="s">
        <v>1401</v>
      </c>
      <c r="E136" s="62" t="s">
        <v>2287</v>
      </c>
      <c r="F136" s="287">
        <v>100029.33</v>
      </c>
      <c r="G136" s="287">
        <v>11650</v>
      </c>
      <c r="H136" s="287">
        <v>99022.45</v>
      </c>
      <c r="I136" s="287"/>
      <c r="J136" s="62">
        <v>-41077.089999999997</v>
      </c>
      <c r="K136" s="62">
        <v>95645.48</v>
      </c>
      <c r="L136" s="62"/>
      <c r="Q136" s="288">
        <v>204</v>
      </c>
      <c r="R136" s="288"/>
      <c r="S136" s="62"/>
      <c r="T136" s="62"/>
      <c r="U136" s="62"/>
      <c r="V136" s="62">
        <v>364715.82</v>
      </c>
      <c r="W136" s="52"/>
      <c r="X136" s="52">
        <v>64014.13</v>
      </c>
      <c r="Y136" s="52"/>
      <c r="Z136" s="52">
        <v>111.87</v>
      </c>
      <c r="AA136" s="52">
        <v>252210</v>
      </c>
      <c r="AB136" s="52"/>
      <c r="AC136" s="289">
        <v>268841.65000000002</v>
      </c>
      <c r="AD136" s="289"/>
      <c r="AE136" s="289">
        <v>2984</v>
      </c>
      <c r="AF136" s="289">
        <v>97747.04</v>
      </c>
      <c r="AG136" s="289">
        <v>42687.16</v>
      </c>
      <c r="AH136" s="289"/>
      <c r="AI136" s="289">
        <v>423.45</v>
      </c>
      <c r="AJ136" s="289"/>
      <c r="AK136" s="103">
        <f t="shared" si="13"/>
        <v>210701.78</v>
      </c>
      <c r="AL136" s="37">
        <f t="shared" si="14"/>
        <v>204</v>
      </c>
      <c r="AM136" s="26">
        <f t="shared" si="15"/>
        <v>210497.78</v>
      </c>
      <c r="AN136" s="17">
        <f t="shared" si="16"/>
        <v>316336</v>
      </c>
      <c r="AO136" s="19">
        <f t="shared" si="17"/>
        <v>412683.3</v>
      </c>
      <c r="AP136" s="32">
        <f t="shared" si="18"/>
        <v>-96347.299999999988</v>
      </c>
    </row>
    <row r="137" spans="1:42" x14ac:dyDescent="0.2">
      <c r="A137" t="s">
        <v>575</v>
      </c>
      <c r="B137" t="s">
        <v>576</v>
      </c>
      <c r="C137" s="97">
        <v>1172</v>
      </c>
      <c r="D137" s="74" t="s">
        <v>1402</v>
      </c>
      <c r="E137" s="62" t="s">
        <v>2288</v>
      </c>
      <c r="F137" s="287">
        <v>345796.33</v>
      </c>
      <c r="G137" s="287">
        <v>22200</v>
      </c>
      <c r="H137" s="287">
        <v>8568.6299999999992</v>
      </c>
      <c r="I137" s="287"/>
      <c r="J137" s="62">
        <v>90048.61</v>
      </c>
      <c r="K137" s="62">
        <v>122218.45</v>
      </c>
      <c r="L137" s="62"/>
      <c r="Q137" s="288"/>
      <c r="R137" s="288"/>
      <c r="S137" s="62"/>
      <c r="T137" s="62"/>
      <c r="U137" s="62"/>
      <c r="V137" s="62">
        <v>431249.19</v>
      </c>
      <c r="W137" s="52"/>
      <c r="X137" s="52">
        <v>14174.02</v>
      </c>
      <c r="Y137" s="52"/>
      <c r="Z137" s="52"/>
      <c r="AA137" s="52"/>
      <c r="AB137" s="52"/>
      <c r="AC137" s="289">
        <v>24616.65</v>
      </c>
      <c r="AD137" s="289"/>
      <c r="AE137" s="289"/>
      <c r="AF137" s="289">
        <v>35803.019999999997</v>
      </c>
      <c r="AG137" s="289">
        <v>7</v>
      </c>
      <c r="AH137" s="289"/>
      <c r="AI137" s="289"/>
      <c r="AJ137" s="289">
        <v>500</v>
      </c>
      <c r="AK137" s="103">
        <f t="shared" si="13"/>
        <v>376564.96</v>
      </c>
      <c r="AL137" s="37">
        <f t="shared" si="14"/>
        <v>0</v>
      </c>
      <c r="AM137" s="26">
        <f t="shared" si="15"/>
        <v>376564.96</v>
      </c>
      <c r="AN137" s="17">
        <f t="shared" si="16"/>
        <v>14174.02</v>
      </c>
      <c r="AO137" s="19">
        <f t="shared" si="17"/>
        <v>60926.67</v>
      </c>
      <c r="AP137" s="32">
        <f t="shared" si="18"/>
        <v>-46752.649999999994</v>
      </c>
    </row>
    <row r="138" spans="1:42" x14ac:dyDescent="0.2">
      <c r="A138" t="s">
        <v>575</v>
      </c>
      <c r="B138" t="s">
        <v>576</v>
      </c>
      <c r="C138" s="97">
        <v>2177</v>
      </c>
      <c r="D138" s="74" t="s">
        <v>1403</v>
      </c>
      <c r="E138" s="62" t="s">
        <v>2289</v>
      </c>
      <c r="F138" s="287">
        <v>96994.82</v>
      </c>
      <c r="G138" s="287">
        <v>0</v>
      </c>
      <c r="H138" s="287">
        <v>406849.31</v>
      </c>
      <c r="I138" s="287"/>
      <c r="J138" s="62">
        <v>68293.81</v>
      </c>
      <c r="K138" s="62">
        <v>69503.009999999995</v>
      </c>
      <c r="L138" s="62"/>
      <c r="Q138" s="288"/>
      <c r="R138" s="288"/>
      <c r="S138" s="62"/>
      <c r="T138" s="62"/>
      <c r="U138" s="62"/>
      <c r="V138" s="62">
        <v>1781769.65</v>
      </c>
      <c r="W138" s="52"/>
      <c r="X138" s="52">
        <v>21278.83</v>
      </c>
      <c r="Y138" s="52"/>
      <c r="Z138" s="52"/>
      <c r="AA138" s="52"/>
      <c r="AB138" s="52">
        <v>1980</v>
      </c>
      <c r="AC138" s="289">
        <v>55575</v>
      </c>
      <c r="AD138" s="289"/>
      <c r="AE138" s="289"/>
      <c r="AF138" s="289">
        <v>235010.81</v>
      </c>
      <c r="AG138" s="289">
        <v>3</v>
      </c>
      <c r="AH138" s="289"/>
      <c r="AI138" s="289"/>
      <c r="AJ138" s="289"/>
      <c r="AK138" s="103">
        <f t="shared" si="13"/>
        <v>503844.13</v>
      </c>
      <c r="AL138" s="37">
        <f t="shared" si="14"/>
        <v>0</v>
      </c>
      <c r="AM138" s="26">
        <f t="shared" si="15"/>
        <v>503844.13</v>
      </c>
      <c r="AN138" s="17">
        <f t="shared" si="16"/>
        <v>23258.83</v>
      </c>
      <c r="AO138" s="19">
        <f t="shared" si="17"/>
        <v>290588.81</v>
      </c>
      <c r="AP138" s="32">
        <f t="shared" si="18"/>
        <v>-267329.98</v>
      </c>
    </row>
    <row r="139" spans="1:42" x14ac:dyDescent="0.2">
      <c r="A139" t="s">
        <v>575</v>
      </c>
      <c r="B139" t="s">
        <v>576</v>
      </c>
      <c r="C139" s="97">
        <v>4986</v>
      </c>
      <c r="D139" s="74" t="s">
        <v>1404</v>
      </c>
      <c r="E139" s="62" t="s">
        <v>2290</v>
      </c>
      <c r="F139" s="287">
        <v>103070.36</v>
      </c>
      <c r="G139" s="287">
        <v>0</v>
      </c>
      <c r="H139" s="287">
        <v>117404.22</v>
      </c>
      <c r="I139" s="287"/>
      <c r="J139" s="62">
        <v>16198.64</v>
      </c>
      <c r="K139" s="62">
        <v>122244.8</v>
      </c>
      <c r="L139" s="62"/>
      <c r="O139" s="288">
        <v>6000</v>
      </c>
      <c r="Q139" s="288">
        <v>1402.67</v>
      </c>
      <c r="R139" s="288"/>
      <c r="S139" s="62"/>
      <c r="T139" s="62"/>
      <c r="U139" s="62">
        <v>324665.83</v>
      </c>
      <c r="V139" s="62">
        <v>343312.84</v>
      </c>
      <c r="W139" s="52"/>
      <c r="X139" s="52">
        <v>47768.59</v>
      </c>
      <c r="Y139" s="52">
        <v>10000</v>
      </c>
      <c r="Z139" s="52"/>
      <c r="AA139" s="52">
        <v>286260</v>
      </c>
      <c r="AB139" s="52">
        <v>42054</v>
      </c>
      <c r="AC139" s="289">
        <v>357950</v>
      </c>
      <c r="AD139" s="289"/>
      <c r="AE139" s="289"/>
      <c r="AF139" s="289">
        <v>271627.68</v>
      </c>
      <c r="AG139" s="289">
        <v>73966.320000000007</v>
      </c>
      <c r="AH139" s="289"/>
      <c r="AI139" s="289"/>
      <c r="AJ139" s="289"/>
      <c r="AK139" s="103">
        <f t="shared" si="13"/>
        <v>220474.58000000002</v>
      </c>
      <c r="AL139" s="37">
        <f t="shared" si="14"/>
        <v>7402.67</v>
      </c>
      <c r="AM139" s="26">
        <f t="shared" si="15"/>
        <v>213071.91</v>
      </c>
      <c r="AN139" s="17">
        <f t="shared" si="16"/>
        <v>386082.58999999997</v>
      </c>
      <c r="AO139" s="19">
        <f t="shared" si="17"/>
        <v>703544</v>
      </c>
      <c r="AP139" s="32">
        <f t="shared" si="18"/>
        <v>-317461.41000000003</v>
      </c>
    </row>
    <row r="140" spans="1:42" x14ac:dyDescent="0.2">
      <c r="A140" t="s">
        <v>575</v>
      </c>
      <c r="B140" t="s">
        <v>576</v>
      </c>
      <c r="C140" s="97">
        <v>4194</v>
      </c>
      <c r="D140" s="74" t="s">
        <v>1405</v>
      </c>
      <c r="E140" s="62" t="s">
        <v>2291</v>
      </c>
      <c r="F140" s="287">
        <v>174451.3</v>
      </c>
      <c r="G140" s="287">
        <v>40950</v>
      </c>
      <c r="H140" s="287">
        <v>254719.89</v>
      </c>
      <c r="I140" s="287"/>
      <c r="J140" s="62">
        <v>543215.67000000004</v>
      </c>
      <c r="K140" s="62">
        <v>463955.31</v>
      </c>
      <c r="L140" s="62"/>
      <c r="Q140" s="288"/>
      <c r="R140" s="288"/>
      <c r="S140" s="62"/>
      <c r="T140" s="62"/>
      <c r="U140" s="62"/>
      <c r="V140" s="62">
        <v>1627802.29</v>
      </c>
      <c r="W140" s="52"/>
      <c r="X140" s="52">
        <v>55069.51</v>
      </c>
      <c r="Y140" s="52"/>
      <c r="Z140" s="52"/>
      <c r="AA140" s="52">
        <v>226730</v>
      </c>
      <c r="AB140" s="52"/>
      <c r="AC140" s="289">
        <v>283512</v>
      </c>
      <c r="AD140" s="289"/>
      <c r="AE140" s="289">
        <v>520</v>
      </c>
      <c r="AF140" s="289">
        <v>81031.17</v>
      </c>
      <c r="AG140" s="289">
        <v>15878.46</v>
      </c>
      <c r="AH140" s="289"/>
      <c r="AI140" s="289"/>
      <c r="AJ140" s="289"/>
      <c r="AK140" s="103">
        <f t="shared" si="13"/>
        <v>470121.19</v>
      </c>
      <c r="AL140" s="37">
        <f t="shared" si="14"/>
        <v>0</v>
      </c>
      <c r="AM140" s="26">
        <f t="shared" si="15"/>
        <v>470121.19</v>
      </c>
      <c r="AN140" s="17">
        <f t="shared" si="16"/>
        <v>281799.51</v>
      </c>
      <c r="AO140" s="19">
        <f t="shared" si="17"/>
        <v>380941.63</v>
      </c>
      <c r="AP140" s="32">
        <f t="shared" si="18"/>
        <v>-99142.12</v>
      </c>
    </row>
    <row r="141" spans="1:42" x14ac:dyDescent="0.2">
      <c r="A141" t="s">
        <v>575</v>
      </c>
      <c r="B141" t="s">
        <v>576</v>
      </c>
      <c r="C141" s="97">
        <v>4296</v>
      </c>
      <c r="D141" s="74" t="s">
        <v>1406</v>
      </c>
      <c r="E141" s="62" t="s">
        <v>2292</v>
      </c>
      <c r="F141" s="287">
        <v>392598.43</v>
      </c>
      <c r="G141" s="287">
        <v>0</v>
      </c>
      <c r="H141" s="287">
        <v>544463.93999999994</v>
      </c>
      <c r="I141" s="287"/>
      <c r="J141" s="62">
        <v>400.4</v>
      </c>
      <c r="K141" s="62">
        <v>90343.57</v>
      </c>
      <c r="L141" s="62"/>
      <c r="P141" s="288">
        <v>537434.49</v>
      </c>
      <c r="Q141" s="288">
        <v>176.64</v>
      </c>
      <c r="R141" s="288"/>
      <c r="S141" s="62"/>
      <c r="T141" s="62"/>
      <c r="U141" s="62"/>
      <c r="V141" s="62">
        <v>2560000</v>
      </c>
      <c r="W141" s="52"/>
      <c r="X141" s="52">
        <v>57860.01</v>
      </c>
      <c r="Y141" s="52"/>
      <c r="Z141" s="52"/>
      <c r="AA141" s="52">
        <v>374070</v>
      </c>
      <c r="AB141" s="52"/>
      <c r="AC141" s="289">
        <v>428190</v>
      </c>
      <c r="AD141" s="289"/>
      <c r="AE141" s="289">
        <v>2232</v>
      </c>
      <c r="AF141" s="289">
        <v>138815.85</v>
      </c>
      <c r="AG141" s="289">
        <v>9939.9</v>
      </c>
      <c r="AH141" s="289"/>
      <c r="AI141" s="289"/>
      <c r="AJ141" s="289"/>
      <c r="AK141" s="103">
        <f t="shared" si="13"/>
        <v>937062.36999999988</v>
      </c>
      <c r="AL141" s="37">
        <f t="shared" si="14"/>
        <v>537611.13</v>
      </c>
      <c r="AM141" s="26">
        <f t="shared" si="15"/>
        <v>399451.23999999987</v>
      </c>
      <c r="AN141" s="17">
        <f t="shared" si="16"/>
        <v>431930.01</v>
      </c>
      <c r="AO141" s="19">
        <f t="shared" si="17"/>
        <v>579177.75</v>
      </c>
      <c r="AP141" s="32">
        <f t="shared" si="18"/>
        <v>-147247.74</v>
      </c>
    </row>
    <row r="142" spans="1:42" x14ac:dyDescent="0.2">
      <c r="A142" t="s">
        <v>575</v>
      </c>
      <c r="B142" t="s">
        <v>576</v>
      </c>
      <c r="C142" s="97">
        <v>2528</v>
      </c>
      <c r="D142" s="74" t="s">
        <v>1407</v>
      </c>
      <c r="E142" s="62" t="s">
        <v>2293</v>
      </c>
      <c r="F142" s="287">
        <v>211232.12</v>
      </c>
      <c r="G142" s="287">
        <v>0</v>
      </c>
      <c r="H142" s="287">
        <v>119110.97</v>
      </c>
      <c r="I142" s="287"/>
      <c r="J142" s="62">
        <v>811234.75</v>
      </c>
      <c r="K142" s="62">
        <v>55620.42</v>
      </c>
      <c r="L142" s="62"/>
      <c r="Q142" s="288"/>
      <c r="R142" s="288"/>
      <c r="S142" s="62"/>
      <c r="T142" s="62"/>
      <c r="U142" s="62"/>
      <c r="V142" s="62"/>
      <c r="W142" s="52"/>
      <c r="X142" s="52">
        <v>31844.71</v>
      </c>
      <c r="Y142" s="52"/>
      <c r="Z142" s="52">
        <v>611.53</v>
      </c>
      <c r="AA142" s="52">
        <v>377460</v>
      </c>
      <c r="AB142" s="52">
        <v>88260</v>
      </c>
      <c r="AC142" s="289">
        <v>494610</v>
      </c>
      <c r="AD142" s="289"/>
      <c r="AE142" s="289">
        <v>4144</v>
      </c>
      <c r="AF142" s="289">
        <v>150177.85999999999</v>
      </c>
      <c r="AG142" s="289">
        <v>20185.95</v>
      </c>
      <c r="AH142" s="289"/>
      <c r="AI142" s="289"/>
      <c r="AJ142" s="289"/>
      <c r="AK142" s="103">
        <f t="shared" si="13"/>
        <v>330343.08999999997</v>
      </c>
      <c r="AL142" s="37">
        <f t="shared" si="14"/>
        <v>0</v>
      </c>
      <c r="AM142" s="26">
        <f t="shared" si="15"/>
        <v>330343.08999999997</v>
      </c>
      <c r="AN142" s="17">
        <f t="shared" si="16"/>
        <v>498176.24</v>
      </c>
      <c r="AO142" s="19">
        <f t="shared" si="17"/>
        <v>669117.80999999994</v>
      </c>
      <c r="AP142" s="32">
        <f t="shared" si="18"/>
        <v>-170941.56999999995</v>
      </c>
    </row>
    <row r="143" spans="1:42" x14ac:dyDescent="0.2">
      <c r="A143" t="s">
        <v>575</v>
      </c>
      <c r="B143" t="s">
        <v>576</v>
      </c>
      <c r="C143" s="97">
        <v>3203</v>
      </c>
      <c r="D143" s="74" t="s">
        <v>1408</v>
      </c>
      <c r="E143" s="62" t="s">
        <v>2294</v>
      </c>
      <c r="F143" s="287">
        <v>204181.2</v>
      </c>
      <c r="G143" s="287">
        <v>0</v>
      </c>
      <c r="H143" s="287">
        <v>12406.04</v>
      </c>
      <c r="I143" s="287"/>
      <c r="J143" s="62">
        <v>1766109.35</v>
      </c>
      <c r="K143" s="62">
        <v>235814.82</v>
      </c>
      <c r="L143" s="62"/>
      <c r="Q143" s="288"/>
      <c r="R143" s="288"/>
      <c r="S143" s="62"/>
      <c r="T143" s="62"/>
      <c r="U143" s="62">
        <v>42173.55</v>
      </c>
      <c r="V143" s="62">
        <v>2368242.5</v>
      </c>
      <c r="W143" s="52"/>
      <c r="X143" s="52">
        <v>19614.68</v>
      </c>
      <c r="Y143" s="52"/>
      <c r="Z143" s="52"/>
      <c r="AA143" s="52">
        <v>309570</v>
      </c>
      <c r="AB143" s="52"/>
      <c r="AC143" s="289">
        <v>342260</v>
      </c>
      <c r="AD143" s="289">
        <v>9430</v>
      </c>
      <c r="AE143" s="289"/>
      <c r="AF143" s="289">
        <v>90401.71</v>
      </c>
      <c r="AG143" s="289">
        <v>53361.61</v>
      </c>
      <c r="AH143" s="289"/>
      <c r="AI143" s="289"/>
      <c r="AJ143" s="289"/>
      <c r="AK143" s="103">
        <f t="shared" si="13"/>
        <v>216587.24000000002</v>
      </c>
      <c r="AL143" s="37">
        <f t="shared" si="14"/>
        <v>0</v>
      </c>
      <c r="AM143" s="26">
        <f t="shared" si="15"/>
        <v>216587.24000000002</v>
      </c>
      <c r="AN143" s="17">
        <f t="shared" si="16"/>
        <v>329184.68</v>
      </c>
      <c r="AO143" s="19">
        <f t="shared" si="17"/>
        <v>495453.32</v>
      </c>
      <c r="AP143" s="32">
        <f t="shared" si="18"/>
        <v>-166268.64000000001</v>
      </c>
    </row>
    <row r="144" spans="1:42" x14ac:dyDescent="0.2">
      <c r="A144" t="s">
        <v>575</v>
      </c>
      <c r="B144" t="s">
        <v>576</v>
      </c>
      <c r="C144" s="97">
        <v>3469</v>
      </c>
      <c r="D144" s="74" t="s">
        <v>1409</v>
      </c>
      <c r="E144" s="62" t="s">
        <v>2295</v>
      </c>
      <c r="F144" s="287">
        <v>224982.89</v>
      </c>
      <c r="G144" s="287">
        <v>0</v>
      </c>
      <c r="H144" s="287">
        <v>295767.61</v>
      </c>
      <c r="I144" s="287"/>
      <c r="J144" s="62">
        <v>621979.93000000005</v>
      </c>
      <c r="K144" s="62">
        <v>74825.710000000006</v>
      </c>
      <c r="L144" s="62"/>
      <c r="N144" s="288">
        <v>30000</v>
      </c>
      <c r="Q144" s="288"/>
      <c r="R144" s="288"/>
      <c r="S144" s="62"/>
      <c r="T144" s="62"/>
      <c r="U144" s="62">
        <v>-17200</v>
      </c>
      <c r="V144" s="62">
        <v>1552681.09</v>
      </c>
      <c r="W144" s="52"/>
      <c r="X144" s="52">
        <v>20917.27</v>
      </c>
      <c r="Y144" s="52"/>
      <c r="Z144" s="52"/>
      <c r="AA144" s="52">
        <v>189345</v>
      </c>
      <c r="AB144" s="52">
        <v>53968</v>
      </c>
      <c r="AC144" s="289">
        <v>209145</v>
      </c>
      <c r="AD144" s="289"/>
      <c r="AE144" s="289"/>
      <c r="AF144" s="289">
        <v>351768.88</v>
      </c>
      <c r="AG144" s="289">
        <v>50251.34</v>
      </c>
      <c r="AH144" s="289"/>
      <c r="AI144" s="289"/>
      <c r="AJ144" s="289"/>
      <c r="AK144" s="103">
        <f t="shared" si="13"/>
        <v>520750.5</v>
      </c>
      <c r="AL144" s="37">
        <f t="shared" si="14"/>
        <v>30000</v>
      </c>
      <c r="AM144" s="26">
        <f t="shared" si="15"/>
        <v>490750.5</v>
      </c>
      <c r="AN144" s="17">
        <f t="shared" si="16"/>
        <v>264230.27</v>
      </c>
      <c r="AO144" s="19">
        <f t="shared" si="17"/>
        <v>611165.22</v>
      </c>
      <c r="AP144" s="32">
        <f t="shared" si="18"/>
        <v>-346934.94999999995</v>
      </c>
    </row>
    <row r="145" spans="1:42" x14ac:dyDescent="0.2">
      <c r="A145" t="s">
        <v>575</v>
      </c>
      <c r="B145" t="s">
        <v>576</v>
      </c>
      <c r="C145" s="97">
        <v>3469</v>
      </c>
      <c r="D145" s="74" t="s">
        <v>1410</v>
      </c>
      <c r="E145" s="62" t="s">
        <v>2310</v>
      </c>
      <c r="F145" s="287">
        <v>257663.83</v>
      </c>
      <c r="G145" s="287">
        <v>13125.64</v>
      </c>
      <c r="H145" s="287">
        <v>60602.03</v>
      </c>
      <c r="I145" s="287"/>
      <c r="J145" s="62">
        <v>1648010.58</v>
      </c>
      <c r="K145" s="62">
        <v>649418.72</v>
      </c>
      <c r="L145" s="62"/>
      <c r="Q145" s="288"/>
      <c r="R145" s="288"/>
      <c r="S145" s="62"/>
      <c r="T145" s="62"/>
      <c r="U145" s="62"/>
      <c r="V145" s="62">
        <v>2662147.65</v>
      </c>
      <c r="W145" s="52"/>
      <c r="X145" s="52">
        <v>52622.9</v>
      </c>
      <c r="Y145" s="52"/>
      <c r="Z145" s="52"/>
      <c r="AA145" s="52">
        <v>39611.56</v>
      </c>
      <c r="AB145" s="52"/>
      <c r="AC145" s="289">
        <v>66386.86</v>
      </c>
      <c r="AD145" s="289"/>
      <c r="AE145" s="289"/>
      <c r="AF145" s="289">
        <v>45845.03</v>
      </c>
      <c r="AG145" s="289">
        <v>10460.07</v>
      </c>
      <c r="AH145" s="289"/>
      <c r="AI145" s="289"/>
      <c r="AJ145" s="289">
        <v>2400</v>
      </c>
      <c r="AK145" s="103">
        <f t="shared" si="13"/>
        <v>331391.5</v>
      </c>
      <c r="AL145" s="37">
        <f t="shared" si="14"/>
        <v>0</v>
      </c>
      <c r="AM145" s="26">
        <f t="shared" si="15"/>
        <v>331391.5</v>
      </c>
      <c r="AN145" s="17">
        <f t="shared" si="16"/>
        <v>92234.459999999992</v>
      </c>
      <c r="AO145" s="19">
        <f t="shared" si="17"/>
        <v>125091.95999999999</v>
      </c>
      <c r="AP145" s="32">
        <f t="shared" si="18"/>
        <v>-32857.5</v>
      </c>
    </row>
    <row r="146" spans="1:42" x14ac:dyDescent="0.2">
      <c r="A146" t="s">
        <v>579</v>
      </c>
      <c r="B146" t="s">
        <v>580</v>
      </c>
      <c r="C146" s="97">
        <v>2217</v>
      </c>
      <c r="D146" s="74" t="s">
        <v>1411</v>
      </c>
      <c r="E146" s="62" t="s">
        <v>2296</v>
      </c>
      <c r="F146" s="287">
        <v>232326.61</v>
      </c>
      <c r="G146" s="287">
        <v>7720</v>
      </c>
      <c r="H146" s="287">
        <v>564197.04</v>
      </c>
      <c r="I146" s="287"/>
      <c r="J146" s="62">
        <v>689868.48</v>
      </c>
      <c r="K146" s="62">
        <v>46148.11</v>
      </c>
      <c r="L146" s="62"/>
      <c r="Q146" s="288">
        <v>239998.45</v>
      </c>
      <c r="R146" s="288"/>
      <c r="S146" s="62"/>
      <c r="T146" s="62"/>
      <c r="U146" s="62">
        <v>-685207.47</v>
      </c>
      <c r="V146" s="62">
        <v>1849445.73</v>
      </c>
      <c r="W146" s="52"/>
      <c r="X146" s="52">
        <v>278091.78000000003</v>
      </c>
      <c r="Y146" s="52"/>
      <c r="Z146" s="52">
        <v>368.45</v>
      </c>
      <c r="AA146" s="52">
        <v>220350</v>
      </c>
      <c r="AB146" s="52"/>
      <c r="AC146" s="289">
        <v>229890</v>
      </c>
      <c r="AD146" s="289"/>
      <c r="AE146" s="289">
        <v>7040</v>
      </c>
      <c r="AF146" s="289">
        <v>115969.07</v>
      </c>
      <c r="AG146" s="289">
        <v>9232.6299999999992</v>
      </c>
      <c r="AH146" s="289"/>
      <c r="AI146" s="289"/>
      <c r="AJ146" s="289"/>
      <c r="AK146" s="103">
        <f t="shared" si="13"/>
        <v>804243.65</v>
      </c>
      <c r="AL146" s="37">
        <f t="shared" si="14"/>
        <v>239998.45</v>
      </c>
      <c r="AM146" s="26">
        <f t="shared" si="15"/>
        <v>564245.19999999995</v>
      </c>
      <c r="AN146" s="17">
        <f t="shared" si="16"/>
        <v>498810.23000000004</v>
      </c>
      <c r="AO146" s="19">
        <f t="shared" si="17"/>
        <v>362131.7</v>
      </c>
      <c r="AP146" s="32">
        <f t="shared" si="18"/>
        <v>136678.53000000003</v>
      </c>
    </row>
    <row r="147" spans="1:42" x14ac:dyDescent="0.2">
      <c r="A147" t="s">
        <v>579</v>
      </c>
      <c r="B147" t="s">
        <v>580</v>
      </c>
      <c r="C147" s="97">
        <v>3536</v>
      </c>
      <c r="D147" s="74" t="s">
        <v>1412</v>
      </c>
      <c r="E147" s="62" t="s">
        <v>2297</v>
      </c>
      <c r="F147" s="287">
        <v>119340.85</v>
      </c>
      <c r="G147" s="287">
        <v>100</v>
      </c>
      <c r="H147" s="287">
        <v>85733.49</v>
      </c>
      <c r="I147" s="287"/>
      <c r="J147" s="62">
        <v>234661.06</v>
      </c>
      <c r="K147" s="62">
        <v>240667.15</v>
      </c>
      <c r="L147" s="62"/>
      <c r="O147" s="288">
        <v>33407.54</v>
      </c>
      <c r="Q147" s="288"/>
      <c r="R147" s="288">
        <v>0</v>
      </c>
      <c r="S147" s="62"/>
      <c r="T147" s="62"/>
      <c r="U147" s="62">
        <v>-2020006.46</v>
      </c>
      <c r="V147" s="62">
        <v>2606531.4300000002</v>
      </c>
      <c r="W147" s="52"/>
      <c r="X147" s="52">
        <v>329061.59999999998</v>
      </c>
      <c r="Y147" s="52"/>
      <c r="Z147" s="52"/>
      <c r="AA147" s="52">
        <v>461520</v>
      </c>
      <c r="AB147" s="52"/>
      <c r="AC147" s="289">
        <v>488220</v>
      </c>
      <c r="AD147" s="289">
        <v>3200</v>
      </c>
      <c r="AE147" s="289"/>
      <c r="AF147" s="289">
        <v>224498.9</v>
      </c>
      <c r="AG147" s="289">
        <v>13218.66</v>
      </c>
      <c r="AH147" s="289"/>
      <c r="AI147" s="289"/>
      <c r="AJ147" s="289"/>
      <c r="AK147" s="103">
        <f t="shared" si="13"/>
        <v>205174.34000000003</v>
      </c>
      <c r="AL147" s="37">
        <f t="shared" si="14"/>
        <v>33407.54</v>
      </c>
      <c r="AM147" s="26">
        <f t="shared" si="15"/>
        <v>171766.80000000002</v>
      </c>
      <c r="AN147" s="17">
        <f t="shared" si="16"/>
        <v>790581.6</v>
      </c>
      <c r="AO147" s="19">
        <f t="shared" si="17"/>
        <v>729137.56</v>
      </c>
      <c r="AP147" s="32">
        <f t="shared" si="18"/>
        <v>61444.039999999921</v>
      </c>
    </row>
    <row r="148" spans="1:42" x14ac:dyDescent="0.2">
      <c r="A148" t="s">
        <v>579</v>
      </c>
      <c r="B148" t="s">
        <v>580</v>
      </c>
      <c r="C148" s="97">
        <v>4975</v>
      </c>
      <c r="D148" s="74" t="s">
        <v>1413</v>
      </c>
      <c r="E148" s="62" t="s">
        <v>2298</v>
      </c>
      <c r="F148" s="287">
        <v>426501.93</v>
      </c>
      <c r="G148" s="287">
        <v>0</v>
      </c>
      <c r="H148" s="287">
        <v>211867.14</v>
      </c>
      <c r="I148" s="287"/>
      <c r="J148" s="62">
        <v>-123780.33</v>
      </c>
      <c r="K148" s="62">
        <v>-267163.73</v>
      </c>
      <c r="L148" s="62"/>
      <c r="O148" s="288">
        <v>5850</v>
      </c>
      <c r="Q148" s="288">
        <v>95668.46</v>
      </c>
      <c r="R148" s="288"/>
      <c r="S148" s="62"/>
      <c r="T148" s="62"/>
      <c r="U148" s="62">
        <v>-1264738.3600000001</v>
      </c>
      <c r="V148" s="62">
        <v>1289115.33</v>
      </c>
      <c r="W148" s="52"/>
      <c r="X148" s="52">
        <v>325141.02</v>
      </c>
      <c r="Y148" s="52"/>
      <c r="Z148" s="52"/>
      <c r="AA148" s="52">
        <v>379770</v>
      </c>
      <c r="AB148" s="52"/>
      <c r="AC148" s="289">
        <v>408120</v>
      </c>
      <c r="AD148" s="289"/>
      <c r="AE148" s="289"/>
      <c r="AF148" s="289">
        <v>149318.93</v>
      </c>
      <c r="AG148" s="289">
        <v>24918.51</v>
      </c>
      <c r="AH148" s="289"/>
      <c r="AI148" s="289"/>
      <c r="AJ148" s="289"/>
      <c r="AK148" s="103">
        <f t="shared" si="13"/>
        <v>638369.07000000007</v>
      </c>
      <c r="AL148" s="37">
        <f t="shared" si="14"/>
        <v>101518.46</v>
      </c>
      <c r="AM148" s="26">
        <f t="shared" si="15"/>
        <v>536850.6100000001</v>
      </c>
      <c r="AN148" s="17">
        <f t="shared" si="16"/>
        <v>704911.02</v>
      </c>
      <c r="AO148" s="19">
        <f t="shared" si="17"/>
        <v>582357.43999999994</v>
      </c>
      <c r="AP148" s="32">
        <f t="shared" si="18"/>
        <v>122553.58000000007</v>
      </c>
    </row>
    <row r="149" spans="1:42" x14ac:dyDescent="0.2">
      <c r="A149" t="s">
        <v>579</v>
      </c>
      <c r="B149" t="s">
        <v>580</v>
      </c>
      <c r="C149" s="97">
        <v>2059</v>
      </c>
      <c r="D149" s="74" t="s">
        <v>1414</v>
      </c>
      <c r="E149" s="62" t="s">
        <v>2299</v>
      </c>
      <c r="F149" s="287">
        <v>345953.02</v>
      </c>
      <c r="G149" s="287">
        <v>0</v>
      </c>
      <c r="H149" s="287">
        <v>339377.87</v>
      </c>
      <c r="I149" s="287"/>
      <c r="J149" s="62">
        <v>1815249.5</v>
      </c>
      <c r="K149" s="62">
        <v>984922.63</v>
      </c>
      <c r="L149" s="62"/>
      <c r="O149" s="288">
        <v>12750</v>
      </c>
      <c r="Q149" s="288"/>
      <c r="R149" s="288"/>
      <c r="S149" s="62"/>
      <c r="T149" s="62"/>
      <c r="U149" s="62">
        <v>1088312.55</v>
      </c>
      <c r="V149" s="62">
        <v>2316929.4300000002</v>
      </c>
      <c r="W149" s="52"/>
      <c r="X149" s="52">
        <v>284568.81</v>
      </c>
      <c r="Y149" s="52"/>
      <c r="Z149" s="52"/>
      <c r="AA149" s="52">
        <v>250411.3</v>
      </c>
      <c r="AB149" s="52">
        <v>39600</v>
      </c>
      <c r="AC149" s="289">
        <v>326711.3</v>
      </c>
      <c r="AD149" s="289">
        <v>7420</v>
      </c>
      <c r="AE149" s="289"/>
      <c r="AF149" s="289">
        <v>110496.06</v>
      </c>
      <c r="AG149" s="289">
        <v>60924.71</v>
      </c>
      <c r="AH149" s="289"/>
      <c r="AI149" s="289"/>
      <c r="AJ149" s="289"/>
      <c r="AK149" s="103">
        <f t="shared" si="13"/>
        <v>685330.89</v>
      </c>
      <c r="AL149" s="37">
        <f t="shared" si="14"/>
        <v>12750</v>
      </c>
      <c r="AM149" s="26">
        <f t="shared" si="15"/>
        <v>672580.89</v>
      </c>
      <c r="AN149" s="17">
        <f t="shared" si="16"/>
        <v>574580.11</v>
      </c>
      <c r="AO149" s="19">
        <f t="shared" si="17"/>
        <v>505552.07</v>
      </c>
      <c r="AP149" s="32">
        <f t="shared" si="18"/>
        <v>69028.039999999979</v>
      </c>
    </row>
    <row r="150" spans="1:42" x14ac:dyDescent="0.2">
      <c r="A150" t="s">
        <v>579</v>
      </c>
      <c r="B150" t="s">
        <v>580</v>
      </c>
      <c r="C150" s="97">
        <v>1986</v>
      </c>
      <c r="D150" s="74" t="s">
        <v>1415</v>
      </c>
      <c r="E150" s="62" t="s">
        <v>2300</v>
      </c>
      <c r="F150" s="287">
        <v>201507.08</v>
      </c>
      <c r="G150" s="287">
        <v>0</v>
      </c>
      <c r="H150" s="287">
        <v>672568.87</v>
      </c>
      <c r="I150" s="287"/>
      <c r="J150" s="62">
        <v>510310.03</v>
      </c>
      <c r="K150" s="62">
        <v>95946.72</v>
      </c>
      <c r="L150" s="62"/>
      <c r="O150" s="288">
        <v>41340</v>
      </c>
      <c r="Q150" s="288"/>
      <c r="R150" s="288"/>
      <c r="S150" s="62"/>
      <c r="T150" s="62"/>
      <c r="U150" s="62">
        <v>-1211262.76</v>
      </c>
      <c r="V150" s="62">
        <v>2601070</v>
      </c>
      <c r="W150" s="52"/>
      <c r="X150" s="52">
        <v>227196.25</v>
      </c>
      <c r="Y150" s="52"/>
      <c r="Z150" s="52"/>
      <c r="AA150" s="52">
        <v>157530</v>
      </c>
      <c r="AB150" s="52"/>
      <c r="AC150" s="289">
        <v>185550</v>
      </c>
      <c r="AD150" s="289"/>
      <c r="AE150" s="289">
        <v>9088</v>
      </c>
      <c r="AF150" s="289">
        <v>108139.43</v>
      </c>
      <c r="AG150" s="289">
        <v>31775.360000000001</v>
      </c>
      <c r="AH150" s="289"/>
      <c r="AI150" s="289"/>
      <c r="AJ150" s="289"/>
      <c r="AK150" s="103">
        <f t="shared" si="13"/>
        <v>874075.95</v>
      </c>
      <c r="AL150" s="37">
        <f t="shared" si="14"/>
        <v>41340</v>
      </c>
      <c r="AM150" s="26">
        <f t="shared" si="15"/>
        <v>832735.95</v>
      </c>
      <c r="AN150" s="17">
        <f t="shared" si="16"/>
        <v>384726.25</v>
      </c>
      <c r="AO150" s="19">
        <f t="shared" si="17"/>
        <v>334552.78999999998</v>
      </c>
      <c r="AP150" s="32">
        <f t="shared" si="18"/>
        <v>50173.460000000021</v>
      </c>
    </row>
    <row r="151" spans="1:42" x14ac:dyDescent="0.2">
      <c r="A151" t="s">
        <v>583</v>
      </c>
      <c r="B151" t="s">
        <v>585</v>
      </c>
      <c r="C151" s="97">
        <v>2574</v>
      </c>
      <c r="D151" s="74" t="s">
        <v>1416</v>
      </c>
      <c r="E151" s="62" t="s">
        <v>2254</v>
      </c>
      <c r="F151" s="287">
        <v>373407.39</v>
      </c>
      <c r="G151" s="287">
        <v>0</v>
      </c>
      <c r="H151" s="287">
        <v>73752.19</v>
      </c>
      <c r="I151" s="287"/>
      <c r="J151" s="62">
        <v>878704.95</v>
      </c>
      <c r="K151" s="62">
        <v>41954.52</v>
      </c>
      <c r="L151" s="62"/>
      <c r="Q151" s="288">
        <v>7650</v>
      </c>
      <c r="R151" s="288"/>
      <c r="S151" s="62"/>
      <c r="T151" s="62"/>
      <c r="U151" s="62">
        <v>-266843.52000000002</v>
      </c>
      <c r="V151" s="62">
        <v>1440146.04</v>
      </c>
      <c r="W151" s="52"/>
      <c r="X151" s="52">
        <v>336223.12</v>
      </c>
      <c r="Y151" s="52"/>
      <c r="Z151" s="52"/>
      <c r="AA151" s="52">
        <v>317040</v>
      </c>
      <c r="AB151" s="52"/>
      <c r="AC151" s="289">
        <v>368582</v>
      </c>
      <c r="AD151" s="289"/>
      <c r="AE151" s="289"/>
      <c r="AF151" s="289">
        <v>48581.21</v>
      </c>
      <c r="AG151" s="289">
        <v>47581.38</v>
      </c>
      <c r="AH151" s="289"/>
      <c r="AI151" s="289"/>
      <c r="AJ151" s="289"/>
      <c r="AK151" s="103">
        <f t="shared" si="13"/>
        <v>447159.58</v>
      </c>
      <c r="AL151" s="37">
        <f t="shared" si="14"/>
        <v>7650</v>
      </c>
      <c r="AM151" s="26">
        <f t="shared" si="15"/>
        <v>439509.58</v>
      </c>
      <c r="AN151" s="17">
        <f t="shared" si="16"/>
        <v>653263.12</v>
      </c>
      <c r="AO151" s="19">
        <f t="shared" si="17"/>
        <v>464744.59</v>
      </c>
      <c r="AP151" s="32">
        <f t="shared" si="18"/>
        <v>188518.52999999997</v>
      </c>
    </row>
    <row r="152" spans="1:42" x14ac:dyDescent="0.2">
      <c r="A152" t="s">
        <v>583</v>
      </c>
      <c r="B152" t="s">
        <v>585</v>
      </c>
      <c r="C152" s="97">
        <v>918</v>
      </c>
      <c r="D152" s="74" t="s">
        <v>1417</v>
      </c>
      <c r="E152" s="62" t="s">
        <v>2255</v>
      </c>
      <c r="F152" s="287">
        <v>268459.90999999997</v>
      </c>
      <c r="G152" s="287">
        <v>0</v>
      </c>
      <c r="H152" s="287">
        <v>74537.279999999999</v>
      </c>
      <c r="I152" s="287"/>
      <c r="J152" s="62">
        <v>87647.34</v>
      </c>
      <c r="K152" s="62">
        <v>-177419.99</v>
      </c>
      <c r="L152" s="62"/>
      <c r="P152" s="288">
        <v>16850</v>
      </c>
      <c r="Q152" s="288"/>
      <c r="R152" s="288"/>
      <c r="S152" s="62"/>
      <c r="T152" s="62"/>
      <c r="U152" s="62">
        <v>-904389.01</v>
      </c>
      <c r="V152" s="62">
        <v>1115345.6000000001</v>
      </c>
      <c r="W152" s="52"/>
      <c r="X152" s="52">
        <v>167414.64000000001</v>
      </c>
      <c r="Y152" s="52"/>
      <c r="Z152" s="52"/>
      <c r="AA152" s="52">
        <v>280320</v>
      </c>
      <c r="AB152" s="52"/>
      <c r="AC152" s="289">
        <v>304080</v>
      </c>
      <c r="AD152" s="289"/>
      <c r="AE152" s="289"/>
      <c r="AF152" s="289">
        <v>46035.38</v>
      </c>
      <c r="AG152" s="289">
        <v>64541.31</v>
      </c>
      <c r="AH152" s="289"/>
      <c r="AI152" s="289"/>
      <c r="AJ152" s="289"/>
      <c r="AK152" s="103">
        <f t="shared" si="13"/>
        <v>342997.18999999994</v>
      </c>
      <c r="AL152" s="37">
        <f t="shared" si="14"/>
        <v>16850</v>
      </c>
      <c r="AM152" s="26">
        <f t="shared" si="15"/>
        <v>326147.18999999994</v>
      </c>
      <c r="AN152" s="17">
        <f t="shared" si="16"/>
        <v>447734.64</v>
      </c>
      <c r="AO152" s="19">
        <f t="shared" si="17"/>
        <v>414656.69</v>
      </c>
      <c r="AP152" s="32">
        <f t="shared" si="18"/>
        <v>33077.950000000012</v>
      </c>
    </row>
    <row r="153" spans="1:42" x14ac:dyDescent="0.2">
      <c r="A153" t="s">
        <v>583</v>
      </c>
      <c r="B153" t="s">
        <v>585</v>
      </c>
      <c r="C153" s="97">
        <v>4046</v>
      </c>
      <c r="D153" s="74" t="s">
        <v>1418</v>
      </c>
      <c r="E153" s="62" t="s">
        <v>2258</v>
      </c>
      <c r="F153" s="287">
        <v>399086.38</v>
      </c>
      <c r="G153" s="287">
        <v>0</v>
      </c>
      <c r="H153" s="287">
        <v>118193.24</v>
      </c>
      <c r="I153" s="287"/>
      <c r="J153" s="62">
        <v>545348.13</v>
      </c>
      <c r="K153" s="62">
        <v>69912.81</v>
      </c>
      <c r="L153" s="62"/>
      <c r="P153" s="288">
        <v>131400</v>
      </c>
      <c r="Q153" s="288"/>
      <c r="R153" s="288"/>
      <c r="S153" s="62"/>
      <c r="T153" s="62"/>
      <c r="U153" s="62">
        <v>-265669.53000000003</v>
      </c>
      <c r="V153" s="62">
        <v>1161019.07</v>
      </c>
      <c r="W153" s="52"/>
      <c r="X153" s="52">
        <v>234817.91</v>
      </c>
      <c r="Y153" s="52"/>
      <c r="Z153" s="52">
        <v>3.41</v>
      </c>
      <c r="AA153" s="52">
        <v>307020</v>
      </c>
      <c r="AB153" s="52">
        <v>115040</v>
      </c>
      <c r="AC153" s="289">
        <v>413430</v>
      </c>
      <c r="AD153" s="289"/>
      <c r="AE153" s="289"/>
      <c r="AF153" s="289">
        <v>102289.12</v>
      </c>
      <c r="AG153" s="289">
        <v>27390.18</v>
      </c>
      <c r="AH153" s="289"/>
      <c r="AI153" s="289"/>
      <c r="AJ153" s="289"/>
      <c r="AK153" s="103">
        <f t="shared" si="13"/>
        <v>517279.62</v>
      </c>
      <c r="AL153" s="37">
        <f t="shared" si="14"/>
        <v>131400</v>
      </c>
      <c r="AM153" s="26">
        <f t="shared" si="15"/>
        <v>385879.62</v>
      </c>
      <c r="AN153" s="17">
        <f t="shared" si="16"/>
        <v>656881.32000000007</v>
      </c>
      <c r="AO153" s="19">
        <f t="shared" si="17"/>
        <v>543109.30000000005</v>
      </c>
      <c r="AP153" s="32">
        <f t="shared" si="18"/>
        <v>113772.02000000002</v>
      </c>
    </row>
    <row r="154" spans="1:42" x14ac:dyDescent="0.2">
      <c r="A154" t="s">
        <v>583</v>
      </c>
      <c r="B154" t="s">
        <v>585</v>
      </c>
      <c r="C154" s="97">
        <v>1868</v>
      </c>
      <c r="D154" s="74" t="s">
        <v>1419</v>
      </c>
      <c r="E154" s="62" t="s">
        <v>2307</v>
      </c>
      <c r="F154" s="287">
        <v>229055.61</v>
      </c>
      <c r="G154" s="287">
        <v>8264</v>
      </c>
      <c r="H154" s="287">
        <v>22646.33</v>
      </c>
      <c r="I154" s="287"/>
      <c r="J154" s="62">
        <v>1193426.22</v>
      </c>
      <c r="K154" s="62">
        <v>343927.92</v>
      </c>
      <c r="L154" s="62"/>
      <c r="P154" s="288">
        <v>51125</v>
      </c>
      <c r="Q154" s="288"/>
      <c r="R154" s="288"/>
      <c r="S154" s="62"/>
      <c r="T154" s="62"/>
      <c r="U154" s="62">
        <v>-318729.84999999998</v>
      </c>
      <c r="V154" s="62">
        <v>1993235.29</v>
      </c>
      <c r="W154" s="52"/>
      <c r="X154" s="52">
        <v>236969.08</v>
      </c>
      <c r="Y154" s="52"/>
      <c r="Z154" s="52"/>
      <c r="AA154" s="52">
        <v>271680</v>
      </c>
      <c r="AB154" s="52"/>
      <c r="AC154" s="289">
        <v>296820</v>
      </c>
      <c r="AD154" s="289"/>
      <c r="AE154" s="289"/>
      <c r="AF154" s="289">
        <v>69410.36</v>
      </c>
      <c r="AG154" s="289">
        <v>62393.08</v>
      </c>
      <c r="AH154" s="289"/>
      <c r="AI154" s="289"/>
      <c r="AJ154" s="289"/>
      <c r="AK154" s="103">
        <f t="shared" si="13"/>
        <v>259965.94</v>
      </c>
      <c r="AL154" s="37">
        <f t="shared" si="14"/>
        <v>51125</v>
      </c>
      <c r="AM154" s="26">
        <f t="shared" si="15"/>
        <v>208840.94</v>
      </c>
      <c r="AN154" s="17">
        <f t="shared" si="16"/>
        <v>508649.07999999996</v>
      </c>
      <c r="AO154" s="19">
        <f t="shared" si="17"/>
        <v>428623.44</v>
      </c>
      <c r="AP154" s="32">
        <f t="shared" si="18"/>
        <v>80025.639999999956</v>
      </c>
    </row>
    <row r="157" spans="1:42" x14ac:dyDescent="0.2">
      <c r="D157" s="56"/>
    </row>
    <row r="158" spans="1:42" x14ac:dyDescent="0.2">
      <c r="D158" s="56"/>
    </row>
    <row r="159" spans="1:42" x14ac:dyDescent="0.2">
      <c r="D159" s="56"/>
      <c r="E159" s="62"/>
      <c r="F159" s="287"/>
      <c r="G159" s="287"/>
      <c r="H159" s="287"/>
      <c r="I159" s="287"/>
      <c r="J159" s="62"/>
      <c r="K159" s="62"/>
      <c r="L159" s="62"/>
      <c r="Q159" s="288"/>
      <c r="R159" s="288"/>
      <c r="S159" s="62"/>
      <c r="T159" s="62"/>
      <c r="U159" s="62"/>
      <c r="V159" s="62"/>
      <c r="W159" s="52"/>
      <c r="X159" s="52"/>
      <c r="Y159" s="52"/>
      <c r="Z159" s="52"/>
      <c r="AA159" s="52"/>
      <c r="AB159" s="52"/>
      <c r="AC159" s="289"/>
      <c r="AD159" s="289"/>
      <c r="AE159" s="289"/>
      <c r="AF159" s="289"/>
      <c r="AG159" s="289"/>
      <c r="AH159" s="289"/>
      <c r="AI159" s="289"/>
      <c r="AJ159" s="289"/>
    </row>
    <row r="160" spans="1:42" x14ac:dyDescent="0.2">
      <c r="D160" s="56"/>
    </row>
    <row r="161" spans="4:36" x14ac:dyDescent="0.2">
      <c r="D161" s="56"/>
    </row>
    <row r="162" spans="4:36" x14ac:dyDescent="0.2">
      <c r="D162" s="56"/>
      <c r="E162" s="57"/>
      <c r="F162" s="274"/>
      <c r="G162" s="274"/>
      <c r="H162" s="274"/>
      <c r="I162" s="274"/>
      <c r="J162" s="57"/>
      <c r="K162" s="57"/>
      <c r="L162" s="57"/>
      <c r="Q162" s="293"/>
      <c r="R162" s="293"/>
      <c r="S162" s="57"/>
      <c r="T162" s="57"/>
      <c r="U162" s="57"/>
      <c r="V162" s="57"/>
      <c r="W162" s="275"/>
      <c r="X162" s="275"/>
      <c r="Y162" s="275"/>
      <c r="Z162" s="275"/>
      <c r="AA162" s="275"/>
      <c r="AB162" s="275"/>
      <c r="AC162" s="276"/>
      <c r="AD162" s="276"/>
      <c r="AE162" s="276"/>
      <c r="AF162" s="276"/>
      <c r="AG162" s="276"/>
      <c r="AH162" s="276"/>
      <c r="AI162" s="276"/>
      <c r="AJ162" s="276"/>
    </row>
    <row r="163" spans="4:36" x14ac:dyDescent="0.2">
      <c r="D163" s="56"/>
    </row>
    <row r="164" spans="4:36" x14ac:dyDescent="0.2">
      <c r="D164" s="56"/>
    </row>
    <row r="165" spans="4:36" x14ac:dyDescent="0.2">
      <c r="D165" s="56"/>
    </row>
  </sheetData>
  <autoFilter ref="A1:AP15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7"/>
  <sheetViews>
    <sheetView topLeftCell="A19" zoomScaleNormal="100" workbookViewId="0">
      <selection activeCell="B40" sqref="B40"/>
    </sheetView>
  </sheetViews>
  <sheetFormatPr defaultRowHeight="13.5" x14ac:dyDescent="0.25"/>
  <cols>
    <col min="1" max="1" width="6.375" style="112" customWidth="1"/>
    <col min="2" max="2" width="14.125" style="112" customWidth="1"/>
    <col min="3" max="3" width="10.375" style="112" customWidth="1"/>
    <col min="4" max="4" width="9.625" style="112" customWidth="1"/>
    <col min="5" max="5" width="11.75" style="112" customWidth="1"/>
    <col min="6" max="6" width="13.625" style="112" customWidth="1"/>
    <col min="7" max="7" width="9.875" style="112" customWidth="1"/>
    <col min="8" max="8" width="45.5" style="112" customWidth="1"/>
    <col min="9" max="241" width="9" style="112"/>
    <col min="242" max="242" width="7.125" style="112" customWidth="1"/>
    <col min="243" max="243" width="12.75" style="112" customWidth="1"/>
    <col min="244" max="244" width="12.875" style="112" customWidth="1"/>
    <col min="245" max="248" width="10.375" style="112" customWidth="1"/>
    <col min="249" max="249" width="65.25" style="112" customWidth="1"/>
    <col min="250" max="497" width="9" style="112"/>
    <col min="498" max="498" width="7.125" style="112" customWidth="1"/>
    <col min="499" max="499" width="12.75" style="112" customWidth="1"/>
    <col min="500" max="500" width="12.875" style="112" customWidth="1"/>
    <col min="501" max="504" width="10.375" style="112" customWidth="1"/>
    <col min="505" max="505" width="65.25" style="112" customWidth="1"/>
    <col min="506" max="753" width="9" style="112"/>
    <col min="754" max="754" width="7.125" style="112" customWidth="1"/>
    <col min="755" max="755" width="12.75" style="112" customWidth="1"/>
    <col min="756" max="756" width="12.875" style="112" customWidth="1"/>
    <col min="757" max="760" width="10.375" style="112" customWidth="1"/>
    <col min="761" max="761" width="65.25" style="112" customWidth="1"/>
    <col min="762" max="1009" width="9" style="112"/>
    <col min="1010" max="1010" width="7.125" style="112" customWidth="1"/>
    <col min="1011" max="1011" width="12.75" style="112" customWidth="1"/>
    <col min="1012" max="1012" width="12.875" style="112" customWidth="1"/>
    <col min="1013" max="1016" width="10.375" style="112" customWidth="1"/>
    <col min="1017" max="1017" width="65.25" style="112" customWidth="1"/>
    <col min="1018" max="1265" width="9" style="112"/>
    <col min="1266" max="1266" width="7.125" style="112" customWidth="1"/>
    <col min="1267" max="1267" width="12.75" style="112" customWidth="1"/>
    <col min="1268" max="1268" width="12.875" style="112" customWidth="1"/>
    <col min="1269" max="1272" width="10.375" style="112" customWidth="1"/>
    <col min="1273" max="1273" width="65.25" style="112" customWidth="1"/>
    <col min="1274" max="1521" width="9" style="112"/>
    <col min="1522" max="1522" width="7.125" style="112" customWidth="1"/>
    <col min="1523" max="1523" width="12.75" style="112" customWidth="1"/>
    <col min="1524" max="1524" width="12.875" style="112" customWidth="1"/>
    <col min="1525" max="1528" width="10.375" style="112" customWidth="1"/>
    <col min="1529" max="1529" width="65.25" style="112" customWidth="1"/>
    <col min="1530" max="1777" width="9" style="112"/>
    <col min="1778" max="1778" width="7.125" style="112" customWidth="1"/>
    <col min="1779" max="1779" width="12.75" style="112" customWidth="1"/>
    <col min="1780" max="1780" width="12.875" style="112" customWidth="1"/>
    <col min="1781" max="1784" width="10.375" style="112" customWidth="1"/>
    <col min="1785" max="1785" width="65.25" style="112" customWidth="1"/>
    <col min="1786" max="2033" width="9" style="112"/>
    <col min="2034" max="2034" width="7.125" style="112" customWidth="1"/>
    <col min="2035" max="2035" width="12.75" style="112" customWidth="1"/>
    <col min="2036" max="2036" width="12.875" style="112" customWidth="1"/>
    <col min="2037" max="2040" width="10.375" style="112" customWidth="1"/>
    <col min="2041" max="2041" width="65.25" style="112" customWidth="1"/>
    <col min="2042" max="2289" width="9" style="112"/>
    <col min="2290" max="2290" width="7.125" style="112" customWidth="1"/>
    <col min="2291" max="2291" width="12.75" style="112" customWidth="1"/>
    <col min="2292" max="2292" width="12.875" style="112" customWidth="1"/>
    <col min="2293" max="2296" width="10.375" style="112" customWidth="1"/>
    <col min="2297" max="2297" width="65.25" style="112" customWidth="1"/>
    <col min="2298" max="2545" width="9" style="112"/>
    <col min="2546" max="2546" width="7.125" style="112" customWidth="1"/>
    <col min="2547" max="2547" width="12.75" style="112" customWidth="1"/>
    <col min="2548" max="2548" width="12.875" style="112" customWidth="1"/>
    <col min="2549" max="2552" width="10.375" style="112" customWidth="1"/>
    <col min="2553" max="2553" width="65.25" style="112" customWidth="1"/>
    <col min="2554" max="2801" width="9" style="112"/>
    <col min="2802" max="2802" width="7.125" style="112" customWidth="1"/>
    <col min="2803" max="2803" width="12.75" style="112" customWidth="1"/>
    <col min="2804" max="2804" width="12.875" style="112" customWidth="1"/>
    <col min="2805" max="2808" width="10.375" style="112" customWidth="1"/>
    <col min="2809" max="2809" width="65.25" style="112" customWidth="1"/>
    <col min="2810" max="3057" width="9" style="112"/>
    <col min="3058" max="3058" width="7.125" style="112" customWidth="1"/>
    <col min="3059" max="3059" width="12.75" style="112" customWidth="1"/>
    <col min="3060" max="3060" width="12.875" style="112" customWidth="1"/>
    <col min="3061" max="3064" width="10.375" style="112" customWidth="1"/>
    <col min="3065" max="3065" width="65.25" style="112" customWidth="1"/>
    <col min="3066" max="3313" width="9" style="112"/>
    <col min="3314" max="3314" width="7.125" style="112" customWidth="1"/>
    <col min="3315" max="3315" width="12.75" style="112" customWidth="1"/>
    <col min="3316" max="3316" width="12.875" style="112" customWidth="1"/>
    <col min="3317" max="3320" width="10.375" style="112" customWidth="1"/>
    <col min="3321" max="3321" width="65.25" style="112" customWidth="1"/>
    <col min="3322" max="3569" width="9" style="112"/>
    <col min="3570" max="3570" width="7.125" style="112" customWidth="1"/>
    <col min="3571" max="3571" width="12.75" style="112" customWidth="1"/>
    <col min="3572" max="3572" width="12.875" style="112" customWidth="1"/>
    <col min="3573" max="3576" width="10.375" style="112" customWidth="1"/>
    <col min="3577" max="3577" width="65.25" style="112" customWidth="1"/>
    <col min="3578" max="3825" width="9" style="112"/>
    <col min="3826" max="3826" width="7.125" style="112" customWidth="1"/>
    <col min="3827" max="3827" width="12.75" style="112" customWidth="1"/>
    <col min="3828" max="3828" width="12.875" style="112" customWidth="1"/>
    <col min="3829" max="3832" width="10.375" style="112" customWidth="1"/>
    <col min="3833" max="3833" width="65.25" style="112" customWidth="1"/>
    <col min="3834" max="4081" width="9" style="112"/>
    <col min="4082" max="4082" width="7.125" style="112" customWidth="1"/>
    <col min="4083" max="4083" width="12.75" style="112" customWidth="1"/>
    <col min="4084" max="4084" width="12.875" style="112" customWidth="1"/>
    <col min="4085" max="4088" width="10.375" style="112" customWidth="1"/>
    <col min="4089" max="4089" width="65.25" style="112" customWidth="1"/>
    <col min="4090" max="4337" width="9" style="112"/>
    <col min="4338" max="4338" width="7.125" style="112" customWidth="1"/>
    <col min="4339" max="4339" width="12.75" style="112" customWidth="1"/>
    <col min="4340" max="4340" width="12.875" style="112" customWidth="1"/>
    <col min="4341" max="4344" width="10.375" style="112" customWidth="1"/>
    <col min="4345" max="4345" width="65.25" style="112" customWidth="1"/>
    <col min="4346" max="4593" width="9" style="112"/>
    <col min="4594" max="4594" width="7.125" style="112" customWidth="1"/>
    <col min="4595" max="4595" width="12.75" style="112" customWidth="1"/>
    <col min="4596" max="4596" width="12.875" style="112" customWidth="1"/>
    <col min="4597" max="4600" width="10.375" style="112" customWidth="1"/>
    <col min="4601" max="4601" width="65.25" style="112" customWidth="1"/>
    <col min="4602" max="4849" width="9" style="112"/>
    <col min="4850" max="4850" width="7.125" style="112" customWidth="1"/>
    <col min="4851" max="4851" width="12.75" style="112" customWidth="1"/>
    <col min="4852" max="4852" width="12.875" style="112" customWidth="1"/>
    <col min="4853" max="4856" width="10.375" style="112" customWidth="1"/>
    <col min="4857" max="4857" width="65.25" style="112" customWidth="1"/>
    <col min="4858" max="5105" width="9" style="112"/>
    <col min="5106" max="5106" width="7.125" style="112" customWidth="1"/>
    <col min="5107" max="5107" width="12.75" style="112" customWidth="1"/>
    <col min="5108" max="5108" width="12.875" style="112" customWidth="1"/>
    <col min="5109" max="5112" width="10.375" style="112" customWidth="1"/>
    <col min="5113" max="5113" width="65.25" style="112" customWidth="1"/>
    <col min="5114" max="5361" width="9" style="112"/>
    <col min="5362" max="5362" width="7.125" style="112" customWidth="1"/>
    <col min="5363" max="5363" width="12.75" style="112" customWidth="1"/>
    <col min="5364" max="5364" width="12.875" style="112" customWidth="1"/>
    <col min="5365" max="5368" width="10.375" style="112" customWidth="1"/>
    <col min="5369" max="5369" width="65.25" style="112" customWidth="1"/>
    <col min="5370" max="5617" width="9" style="112"/>
    <col min="5618" max="5618" width="7.125" style="112" customWidth="1"/>
    <col min="5619" max="5619" width="12.75" style="112" customWidth="1"/>
    <col min="5620" max="5620" width="12.875" style="112" customWidth="1"/>
    <col min="5621" max="5624" width="10.375" style="112" customWidth="1"/>
    <col min="5625" max="5625" width="65.25" style="112" customWidth="1"/>
    <col min="5626" max="5873" width="9" style="112"/>
    <col min="5874" max="5874" width="7.125" style="112" customWidth="1"/>
    <col min="5875" max="5875" width="12.75" style="112" customWidth="1"/>
    <col min="5876" max="5876" width="12.875" style="112" customWidth="1"/>
    <col min="5877" max="5880" width="10.375" style="112" customWidth="1"/>
    <col min="5881" max="5881" width="65.25" style="112" customWidth="1"/>
    <col min="5882" max="6129" width="9" style="112"/>
    <col min="6130" max="6130" width="7.125" style="112" customWidth="1"/>
    <col min="6131" max="6131" width="12.75" style="112" customWidth="1"/>
    <col min="6132" max="6132" width="12.875" style="112" customWidth="1"/>
    <col min="6133" max="6136" width="10.375" style="112" customWidth="1"/>
    <col min="6137" max="6137" width="65.25" style="112" customWidth="1"/>
    <col min="6138" max="6385" width="9" style="112"/>
    <col min="6386" max="6386" width="7.125" style="112" customWidth="1"/>
    <col min="6387" max="6387" width="12.75" style="112" customWidth="1"/>
    <col min="6388" max="6388" width="12.875" style="112" customWidth="1"/>
    <col min="6389" max="6392" width="10.375" style="112" customWidth="1"/>
    <col min="6393" max="6393" width="65.25" style="112" customWidth="1"/>
    <col min="6394" max="6641" width="9" style="112"/>
    <col min="6642" max="6642" width="7.125" style="112" customWidth="1"/>
    <col min="6643" max="6643" width="12.75" style="112" customWidth="1"/>
    <col min="6644" max="6644" width="12.875" style="112" customWidth="1"/>
    <col min="6645" max="6648" width="10.375" style="112" customWidth="1"/>
    <col min="6649" max="6649" width="65.25" style="112" customWidth="1"/>
    <col min="6650" max="6897" width="9" style="112"/>
    <col min="6898" max="6898" width="7.125" style="112" customWidth="1"/>
    <col min="6899" max="6899" width="12.75" style="112" customWidth="1"/>
    <col min="6900" max="6900" width="12.875" style="112" customWidth="1"/>
    <col min="6901" max="6904" width="10.375" style="112" customWidth="1"/>
    <col min="6905" max="6905" width="65.25" style="112" customWidth="1"/>
    <col min="6906" max="7153" width="9" style="112"/>
    <col min="7154" max="7154" width="7.125" style="112" customWidth="1"/>
    <col min="7155" max="7155" width="12.75" style="112" customWidth="1"/>
    <col min="7156" max="7156" width="12.875" style="112" customWidth="1"/>
    <col min="7157" max="7160" width="10.375" style="112" customWidth="1"/>
    <col min="7161" max="7161" width="65.25" style="112" customWidth="1"/>
    <col min="7162" max="7409" width="9" style="112"/>
    <col min="7410" max="7410" width="7.125" style="112" customWidth="1"/>
    <col min="7411" max="7411" width="12.75" style="112" customWidth="1"/>
    <col min="7412" max="7412" width="12.875" style="112" customWidth="1"/>
    <col min="7413" max="7416" width="10.375" style="112" customWidth="1"/>
    <col min="7417" max="7417" width="65.25" style="112" customWidth="1"/>
    <col min="7418" max="7665" width="9" style="112"/>
    <col min="7666" max="7666" width="7.125" style="112" customWidth="1"/>
    <col min="7667" max="7667" width="12.75" style="112" customWidth="1"/>
    <col min="7668" max="7668" width="12.875" style="112" customWidth="1"/>
    <col min="7669" max="7672" width="10.375" style="112" customWidth="1"/>
    <col min="7673" max="7673" width="65.25" style="112" customWidth="1"/>
    <col min="7674" max="7921" width="9" style="112"/>
    <col min="7922" max="7922" width="7.125" style="112" customWidth="1"/>
    <col min="7923" max="7923" width="12.75" style="112" customWidth="1"/>
    <col min="7924" max="7924" width="12.875" style="112" customWidth="1"/>
    <col min="7925" max="7928" width="10.375" style="112" customWidth="1"/>
    <col min="7929" max="7929" width="65.25" style="112" customWidth="1"/>
    <col min="7930" max="8177" width="9" style="112"/>
    <col min="8178" max="8178" width="7.125" style="112" customWidth="1"/>
    <col min="8179" max="8179" width="12.75" style="112" customWidth="1"/>
    <col min="8180" max="8180" width="12.875" style="112" customWidth="1"/>
    <col min="8181" max="8184" width="10.375" style="112" customWidth="1"/>
    <col min="8185" max="8185" width="65.25" style="112" customWidth="1"/>
    <col min="8186" max="8433" width="9" style="112"/>
    <col min="8434" max="8434" width="7.125" style="112" customWidth="1"/>
    <col min="8435" max="8435" width="12.75" style="112" customWidth="1"/>
    <col min="8436" max="8436" width="12.875" style="112" customWidth="1"/>
    <col min="8437" max="8440" width="10.375" style="112" customWidth="1"/>
    <col min="8441" max="8441" width="65.25" style="112" customWidth="1"/>
    <col min="8442" max="8689" width="9" style="112"/>
    <col min="8690" max="8690" width="7.125" style="112" customWidth="1"/>
    <col min="8691" max="8691" width="12.75" style="112" customWidth="1"/>
    <col min="8692" max="8692" width="12.875" style="112" customWidth="1"/>
    <col min="8693" max="8696" width="10.375" style="112" customWidth="1"/>
    <col min="8697" max="8697" width="65.25" style="112" customWidth="1"/>
    <col min="8698" max="8945" width="9" style="112"/>
    <col min="8946" max="8946" width="7.125" style="112" customWidth="1"/>
    <col min="8947" max="8947" width="12.75" style="112" customWidth="1"/>
    <col min="8948" max="8948" width="12.875" style="112" customWidth="1"/>
    <col min="8949" max="8952" width="10.375" style="112" customWidth="1"/>
    <col min="8953" max="8953" width="65.25" style="112" customWidth="1"/>
    <col min="8954" max="9201" width="9" style="112"/>
    <col min="9202" max="9202" width="7.125" style="112" customWidth="1"/>
    <col min="9203" max="9203" width="12.75" style="112" customWidth="1"/>
    <col min="9204" max="9204" width="12.875" style="112" customWidth="1"/>
    <col min="9205" max="9208" width="10.375" style="112" customWidth="1"/>
    <col min="9209" max="9209" width="65.25" style="112" customWidth="1"/>
    <col min="9210" max="9457" width="9" style="112"/>
    <col min="9458" max="9458" width="7.125" style="112" customWidth="1"/>
    <col min="9459" max="9459" width="12.75" style="112" customWidth="1"/>
    <col min="9460" max="9460" width="12.875" style="112" customWidth="1"/>
    <col min="9461" max="9464" width="10.375" style="112" customWidth="1"/>
    <col min="9465" max="9465" width="65.25" style="112" customWidth="1"/>
    <col min="9466" max="9713" width="9" style="112"/>
    <col min="9714" max="9714" width="7.125" style="112" customWidth="1"/>
    <col min="9715" max="9715" width="12.75" style="112" customWidth="1"/>
    <col min="9716" max="9716" width="12.875" style="112" customWidth="1"/>
    <col min="9717" max="9720" width="10.375" style="112" customWidth="1"/>
    <col min="9721" max="9721" width="65.25" style="112" customWidth="1"/>
    <col min="9722" max="9969" width="9" style="112"/>
    <col min="9970" max="9970" width="7.125" style="112" customWidth="1"/>
    <col min="9971" max="9971" width="12.75" style="112" customWidth="1"/>
    <col min="9972" max="9972" width="12.875" style="112" customWidth="1"/>
    <col min="9973" max="9976" width="10.375" style="112" customWidth="1"/>
    <col min="9977" max="9977" width="65.25" style="112" customWidth="1"/>
    <col min="9978" max="10225" width="9" style="112"/>
    <col min="10226" max="10226" width="7.125" style="112" customWidth="1"/>
    <col min="10227" max="10227" width="12.75" style="112" customWidth="1"/>
    <col min="10228" max="10228" width="12.875" style="112" customWidth="1"/>
    <col min="10229" max="10232" width="10.375" style="112" customWidth="1"/>
    <col min="10233" max="10233" width="65.25" style="112" customWidth="1"/>
    <col min="10234" max="10481" width="9" style="112"/>
    <col min="10482" max="10482" width="7.125" style="112" customWidth="1"/>
    <col min="10483" max="10483" width="12.75" style="112" customWidth="1"/>
    <col min="10484" max="10484" width="12.875" style="112" customWidth="1"/>
    <col min="10485" max="10488" width="10.375" style="112" customWidth="1"/>
    <col min="10489" max="10489" width="65.25" style="112" customWidth="1"/>
    <col min="10490" max="10737" width="9" style="112"/>
    <col min="10738" max="10738" width="7.125" style="112" customWidth="1"/>
    <col min="10739" max="10739" width="12.75" style="112" customWidth="1"/>
    <col min="10740" max="10740" width="12.875" style="112" customWidth="1"/>
    <col min="10741" max="10744" width="10.375" style="112" customWidth="1"/>
    <col min="10745" max="10745" width="65.25" style="112" customWidth="1"/>
    <col min="10746" max="10993" width="9" style="112"/>
    <col min="10994" max="10994" width="7.125" style="112" customWidth="1"/>
    <col min="10995" max="10995" width="12.75" style="112" customWidth="1"/>
    <col min="10996" max="10996" width="12.875" style="112" customWidth="1"/>
    <col min="10997" max="11000" width="10.375" style="112" customWidth="1"/>
    <col min="11001" max="11001" width="65.25" style="112" customWidth="1"/>
    <col min="11002" max="11249" width="9" style="112"/>
    <col min="11250" max="11250" width="7.125" style="112" customWidth="1"/>
    <col min="11251" max="11251" width="12.75" style="112" customWidth="1"/>
    <col min="11252" max="11252" width="12.875" style="112" customWidth="1"/>
    <col min="11253" max="11256" width="10.375" style="112" customWidth="1"/>
    <col min="11257" max="11257" width="65.25" style="112" customWidth="1"/>
    <col min="11258" max="11505" width="9" style="112"/>
    <col min="11506" max="11506" width="7.125" style="112" customWidth="1"/>
    <col min="11507" max="11507" width="12.75" style="112" customWidth="1"/>
    <col min="11508" max="11508" width="12.875" style="112" customWidth="1"/>
    <col min="11509" max="11512" width="10.375" style="112" customWidth="1"/>
    <col min="11513" max="11513" width="65.25" style="112" customWidth="1"/>
    <col min="11514" max="11761" width="9" style="112"/>
    <col min="11762" max="11762" width="7.125" style="112" customWidth="1"/>
    <col min="11763" max="11763" width="12.75" style="112" customWidth="1"/>
    <col min="11764" max="11764" width="12.875" style="112" customWidth="1"/>
    <col min="11765" max="11768" width="10.375" style="112" customWidth="1"/>
    <col min="11769" max="11769" width="65.25" style="112" customWidth="1"/>
    <col min="11770" max="12017" width="9" style="112"/>
    <col min="12018" max="12018" width="7.125" style="112" customWidth="1"/>
    <col min="12019" max="12019" width="12.75" style="112" customWidth="1"/>
    <col min="12020" max="12020" width="12.875" style="112" customWidth="1"/>
    <col min="12021" max="12024" width="10.375" style="112" customWidth="1"/>
    <col min="12025" max="12025" width="65.25" style="112" customWidth="1"/>
    <col min="12026" max="12273" width="9" style="112"/>
    <col min="12274" max="12274" width="7.125" style="112" customWidth="1"/>
    <col min="12275" max="12275" width="12.75" style="112" customWidth="1"/>
    <col min="12276" max="12276" width="12.875" style="112" customWidth="1"/>
    <col min="12277" max="12280" width="10.375" style="112" customWidth="1"/>
    <col min="12281" max="12281" width="65.25" style="112" customWidth="1"/>
    <col min="12282" max="12529" width="9" style="112"/>
    <col min="12530" max="12530" width="7.125" style="112" customWidth="1"/>
    <col min="12531" max="12531" width="12.75" style="112" customWidth="1"/>
    <col min="12532" max="12532" width="12.875" style="112" customWidth="1"/>
    <col min="12533" max="12536" width="10.375" style="112" customWidth="1"/>
    <col min="12537" max="12537" width="65.25" style="112" customWidth="1"/>
    <col min="12538" max="12785" width="9" style="112"/>
    <col min="12786" max="12786" width="7.125" style="112" customWidth="1"/>
    <col min="12787" max="12787" width="12.75" style="112" customWidth="1"/>
    <col min="12788" max="12788" width="12.875" style="112" customWidth="1"/>
    <col min="12789" max="12792" width="10.375" style="112" customWidth="1"/>
    <col min="12793" max="12793" width="65.25" style="112" customWidth="1"/>
    <col min="12794" max="13041" width="9" style="112"/>
    <col min="13042" max="13042" width="7.125" style="112" customWidth="1"/>
    <col min="13043" max="13043" width="12.75" style="112" customWidth="1"/>
    <col min="13044" max="13044" width="12.875" style="112" customWidth="1"/>
    <col min="13045" max="13048" width="10.375" style="112" customWidth="1"/>
    <col min="13049" max="13049" width="65.25" style="112" customWidth="1"/>
    <col min="13050" max="13297" width="9" style="112"/>
    <col min="13298" max="13298" width="7.125" style="112" customWidth="1"/>
    <col min="13299" max="13299" width="12.75" style="112" customWidth="1"/>
    <col min="13300" max="13300" width="12.875" style="112" customWidth="1"/>
    <col min="13301" max="13304" width="10.375" style="112" customWidth="1"/>
    <col min="13305" max="13305" width="65.25" style="112" customWidth="1"/>
    <col min="13306" max="13553" width="9" style="112"/>
    <col min="13554" max="13554" width="7.125" style="112" customWidth="1"/>
    <col min="13555" max="13555" width="12.75" style="112" customWidth="1"/>
    <col min="13556" max="13556" width="12.875" style="112" customWidth="1"/>
    <col min="13557" max="13560" width="10.375" style="112" customWidth="1"/>
    <col min="13561" max="13561" width="65.25" style="112" customWidth="1"/>
    <col min="13562" max="13809" width="9" style="112"/>
    <col min="13810" max="13810" width="7.125" style="112" customWidth="1"/>
    <col min="13811" max="13811" width="12.75" style="112" customWidth="1"/>
    <col min="13812" max="13812" width="12.875" style="112" customWidth="1"/>
    <col min="13813" max="13816" width="10.375" style="112" customWidth="1"/>
    <col min="13817" max="13817" width="65.25" style="112" customWidth="1"/>
    <col min="13818" max="14065" width="9" style="112"/>
    <col min="14066" max="14066" width="7.125" style="112" customWidth="1"/>
    <col min="14067" max="14067" width="12.75" style="112" customWidth="1"/>
    <col min="14068" max="14068" width="12.875" style="112" customWidth="1"/>
    <col min="14069" max="14072" width="10.375" style="112" customWidth="1"/>
    <col min="14073" max="14073" width="65.25" style="112" customWidth="1"/>
    <col min="14074" max="14321" width="9" style="112"/>
    <col min="14322" max="14322" width="7.125" style="112" customWidth="1"/>
    <col min="14323" max="14323" width="12.75" style="112" customWidth="1"/>
    <col min="14324" max="14324" width="12.875" style="112" customWidth="1"/>
    <col min="14325" max="14328" width="10.375" style="112" customWidth="1"/>
    <col min="14329" max="14329" width="65.25" style="112" customWidth="1"/>
    <col min="14330" max="14577" width="9" style="112"/>
    <col min="14578" max="14578" width="7.125" style="112" customWidth="1"/>
    <col min="14579" max="14579" width="12.75" style="112" customWidth="1"/>
    <col min="14580" max="14580" width="12.875" style="112" customWidth="1"/>
    <col min="14581" max="14584" width="10.375" style="112" customWidth="1"/>
    <col min="14585" max="14585" width="65.25" style="112" customWidth="1"/>
    <col min="14586" max="14833" width="9" style="112"/>
    <col min="14834" max="14834" width="7.125" style="112" customWidth="1"/>
    <col min="14835" max="14835" width="12.75" style="112" customWidth="1"/>
    <col min="14836" max="14836" width="12.875" style="112" customWidth="1"/>
    <col min="14837" max="14840" width="10.375" style="112" customWidth="1"/>
    <col min="14841" max="14841" width="65.25" style="112" customWidth="1"/>
    <col min="14842" max="15089" width="9" style="112"/>
    <col min="15090" max="15090" width="7.125" style="112" customWidth="1"/>
    <col min="15091" max="15091" width="12.75" style="112" customWidth="1"/>
    <col min="15092" max="15092" width="12.875" style="112" customWidth="1"/>
    <col min="15093" max="15096" width="10.375" style="112" customWidth="1"/>
    <col min="15097" max="15097" width="65.25" style="112" customWidth="1"/>
    <col min="15098" max="15345" width="9" style="112"/>
    <col min="15346" max="15346" width="7.125" style="112" customWidth="1"/>
    <col min="15347" max="15347" width="12.75" style="112" customWidth="1"/>
    <col min="15348" max="15348" width="12.875" style="112" customWidth="1"/>
    <col min="15349" max="15352" width="10.375" style="112" customWidth="1"/>
    <col min="15353" max="15353" width="65.25" style="112" customWidth="1"/>
    <col min="15354" max="15601" width="9" style="112"/>
    <col min="15602" max="15602" width="7.125" style="112" customWidth="1"/>
    <col min="15603" max="15603" width="12.75" style="112" customWidth="1"/>
    <col min="15604" max="15604" width="12.875" style="112" customWidth="1"/>
    <col min="15605" max="15608" width="10.375" style="112" customWidth="1"/>
    <col min="15609" max="15609" width="65.25" style="112" customWidth="1"/>
    <col min="15610" max="15857" width="9" style="112"/>
    <col min="15858" max="15858" width="7.125" style="112" customWidth="1"/>
    <col min="15859" max="15859" width="12.75" style="112" customWidth="1"/>
    <col min="15860" max="15860" width="12.875" style="112" customWidth="1"/>
    <col min="15861" max="15864" width="10.375" style="112" customWidth="1"/>
    <col min="15865" max="15865" width="65.25" style="112" customWidth="1"/>
    <col min="15866" max="16113" width="9" style="112"/>
    <col min="16114" max="16114" width="7.125" style="112" customWidth="1"/>
    <col min="16115" max="16115" width="12.75" style="112" customWidth="1"/>
    <col min="16116" max="16116" width="12.875" style="112" customWidth="1"/>
    <col min="16117" max="16120" width="10.375" style="112" customWidth="1"/>
    <col min="16121" max="16121" width="65.25" style="112" customWidth="1"/>
    <col min="16122" max="16384" width="9" style="112"/>
  </cols>
  <sheetData>
    <row r="1" spans="1:8" ht="21" x14ac:dyDescent="0.35">
      <c r="A1" s="300" t="s">
        <v>1427</v>
      </c>
      <c r="B1" s="300"/>
      <c r="C1" s="300"/>
      <c r="D1" s="300"/>
      <c r="E1" s="300"/>
      <c r="F1" s="300"/>
      <c r="G1" s="300"/>
      <c r="H1" s="300"/>
    </row>
    <row r="2" spans="1:8" ht="21" x14ac:dyDescent="0.35">
      <c r="A2" s="301" t="s">
        <v>2336</v>
      </c>
      <c r="B2" s="301"/>
      <c r="C2" s="301"/>
      <c r="D2" s="301"/>
      <c r="E2" s="301"/>
      <c r="F2" s="301"/>
      <c r="G2" s="301"/>
      <c r="H2" s="301"/>
    </row>
    <row r="3" spans="1:8" s="113" customFormat="1" ht="42" x14ac:dyDescent="0.25">
      <c r="A3" s="302" t="s">
        <v>65</v>
      </c>
      <c r="B3" s="302" t="s">
        <v>1428</v>
      </c>
      <c r="C3" s="248" t="s">
        <v>1429</v>
      </c>
      <c r="D3" s="249" t="s">
        <v>1430</v>
      </c>
      <c r="E3" s="304" t="s">
        <v>66</v>
      </c>
      <c r="F3" s="250" t="s">
        <v>67</v>
      </c>
      <c r="G3" s="306" t="s">
        <v>66</v>
      </c>
      <c r="H3" s="302" t="s">
        <v>1431</v>
      </c>
    </row>
    <row r="4" spans="1:8" s="113" customFormat="1" ht="21" x14ac:dyDescent="0.25">
      <c r="A4" s="303"/>
      <c r="B4" s="303"/>
      <c r="C4" s="248" t="s">
        <v>1432</v>
      </c>
      <c r="D4" s="251" t="s">
        <v>1432</v>
      </c>
      <c r="E4" s="305"/>
      <c r="F4" s="250" t="s">
        <v>1432</v>
      </c>
      <c r="G4" s="307"/>
      <c r="H4" s="303"/>
    </row>
    <row r="5" spans="1:8" s="283" customFormat="1" ht="21" x14ac:dyDescent="0.2">
      <c r="A5" s="277">
        <v>1</v>
      </c>
      <c r="B5" s="278" t="s">
        <v>59</v>
      </c>
      <c r="C5" s="279">
        <v>61</v>
      </c>
      <c r="D5" s="249">
        <f>C5-F5</f>
        <v>59</v>
      </c>
      <c r="E5" s="280">
        <f t="shared" ref="E5:E12" si="0">D5/C5*100</f>
        <v>96.721311475409834</v>
      </c>
      <c r="F5" s="250">
        <v>2</v>
      </c>
      <c r="G5" s="281">
        <f t="shared" ref="G5:G11" si="1">F5/C5*100</f>
        <v>3.278688524590164</v>
      </c>
      <c r="H5" s="282" t="s">
        <v>2338</v>
      </c>
    </row>
    <row r="6" spans="1:8" s="283" customFormat="1" ht="21" x14ac:dyDescent="0.2">
      <c r="A6" s="277">
        <v>2</v>
      </c>
      <c r="B6" s="278" t="s">
        <v>63</v>
      </c>
      <c r="C6" s="279">
        <v>83</v>
      </c>
      <c r="D6" s="249">
        <f t="shared" ref="D6:D11" si="2">C6-F6</f>
        <v>83</v>
      </c>
      <c r="E6" s="280">
        <f t="shared" si="0"/>
        <v>100</v>
      </c>
      <c r="F6" s="250">
        <v>0</v>
      </c>
      <c r="G6" s="281">
        <f t="shared" si="1"/>
        <v>0</v>
      </c>
      <c r="H6" s="282"/>
    </row>
    <row r="7" spans="1:8" ht="21" x14ac:dyDescent="0.35">
      <c r="A7" s="209">
        <v>3</v>
      </c>
      <c r="B7" s="180" t="s">
        <v>64</v>
      </c>
      <c r="C7" s="252">
        <v>210</v>
      </c>
      <c r="D7" s="249">
        <f t="shared" si="2"/>
        <v>210</v>
      </c>
      <c r="E7" s="253">
        <f t="shared" si="0"/>
        <v>100</v>
      </c>
      <c r="F7" s="254">
        <v>0</v>
      </c>
      <c r="G7" s="255">
        <f t="shared" si="1"/>
        <v>0</v>
      </c>
      <c r="H7" s="256" t="s">
        <v>1436</v>
      </c>
    </row>
    <row r="8" spans="1:8" ht="21" x14ac:dyDescent="0.35">
      <c r="A8" s="209">
        <v>4</v>
      </c>
      <c r="B8" s="180" t="s">
        <v>60</v>
      </c>
      <c r="C8" s="252">
        <v>127</v>
      </c>
      <c r="D8" s="249">
        <f t="shared" si="2"/>
        <v>127</v>
      </c>
      <c r="E8" s="253">
        <f t="shared" si="0"/>
        <v>100</v>
      </c>
      <c r="F8" s="254">
        <v>0</v>
      </c>
      <c r="G8" s="255">
        <f t="shared" si="1"/>
        <v>0</v>
      </c>
      <c r="H8" s="180"/>
    </row>
    <row r="9" spans="1:8" ht="21" x14ac:dyDescent="0.35">
      <c r="A9" s="209">
        <v>5</v>
      </c>
      <c r="B9" s="180" t="s">
        <v>62</v>
      </c>
      <c r="C9" s="252">
        <v>74</v>
      </c>
      <c r="D9" s="249">
        <f t="shared" si="2"/>
        <v>74</v>
      </c>
      <c r="E9" s="253">
        <f t="shared" si="0"/>
        <v>100</v>
      </c>
      <c r="F9" s="254">
        <v>0</v>
      </c>
      <c r="G9" s="255">
        <f t="shared" si="1"/>
        <v>0</v>
      </c>
      <c r="H9" s="180"/>
    </row>
    <row r="10" spans="1:8" ht="21" x14ac:dyDescent="0.35">
      <c r="A10" s="209">
        <v>6</v>
      </c>
      <c r="B10" s="180" t="s">
        <v>61</v>
      </c>
      <c r="C10" s="252">
        <v>168</v>
      </c>
      <c r="D10" s="249">
        <f t="shared" si="2"/>
        <v>168</v>
      </c>
      <c r="E10" s="253">
        <f t="shared" si="0"/>
        <v>100</v>
      </c>
      <c r="F10" s="254">
        <v>0</v>
      </c>
      <c r="G10" s="255">
        <f t="shared" si="1"/>
        <v>0</v>
      </c>
      <c r="H10" s="180"/>
    </row>
    <row r="11" spans="1:8" ht="21" x14ac:dyDescent="0.35">
      <c r="A11" s="209">
        <v>7</v>
      </c>
      <c r="B11" s="180" t="s">
        <v>58</v>
      </c>
      <c r="C11" s="252">
        <v>151</v>
      </c>
      <c r="D11" s="249">
        <f t="shared" si="2"/>
        <v>150</v>
      </c>
      <c r="E11" s="253">
        <f t="shared" si="0"/>
        <v>99.337748344370851</v>
      </c>
      <c r="F11" s="254">
        <v>1</v>
      </c>
      <c r="G11" s="257">
        <f t="shared" si="1"/>
        <v>0.66225165562913912</v>
      </c>
      <c r="H11" s="256" t="s">
        <v>2339</v>
      </c>
    </row>
    <row r="12" spans="1:8" ht="21.75" thickBot="1" x14ac:dyDescent="0.4">
      <c r="A12" s="295" t="s">
        <v>1433</v>
      </c>
      <c r="B12" s="296"/>
      <c r="C12" s="258">
        <f>SUM(C5:C11)</f>
        <v>874</v>
      </c>
      <c r="D12" s="259">
        <f>SUM(D5:D11)</f>
        <v>871</v>
      </c>
      <c r="E12" s="260">
        <f t="shared" si="0"/>
        <v>99.656750572082373</v>
      </c>
      <c r="F12" s="261">
        <f>SUM(F5:F11)</f>
        <v>3</v>
      </c>
      <c r="G12" s="262">
        <f>F12/C12*100</f>
        <v>0.34324942791762014</v>
      </c>
      <c r="H12" s="263"/>
    </row>
    <row r="13" spans="1:8" ht="21.75" thickTop="1" x14ac:dyDescent="0.35">
      <c r="A13" s="132"/>
      <c r="B13" s="264" t="s">
        <v>1428</v>
      </c>
      <c r="C13" s="138" t="s">
        <v>1434</v>
      </c>
      <c r="D13" s="138" t="s">
        <v>1435</v>
      </c>
      <c r="E13" s="132"/>
      <c r="F13" s="132"/>
      <c r="G13" s="132"/>
      <c r="H13" s="132"/>
    </row>
    <row r="14" spans="1:8" x14ac:dyDescent="0.25">
      <c r="B14" s="114" t="s">
        <v>59</v>
      </c>
      <c r="C14" s="117">
        <f t="shared" ref="C14:C21" si="3">E5</f>
        <v>96.721311475409834</v>
      </c>
      <c r="D14" s="118">
        <f t="shared" ref="D14:D21" si="4">G5</f>
        <v>3.278688524590164</v>
      </c>
    </row>
    <row r="15" spans="1:8" x14ac:dyDescent="0.25">
      <c r="B15" s="114" t="s">
        <v>63</v>
      </c>
      <c r="C15" s="117">
        <f t="shared" si="3"/>
        <v>100</v>
      </c>
      <c r="D15" s="118">
        <f t="shared" si="4"/>
        <v>0</v>
      </c>
    </row>
    <row r="16" spans="1:8" x14ac:dyDescent="0.25">
      <c r="B16" s="114" t="s">
        <v>64</v>
      </c>
      <c r="C16" s="117">
        <f t="shared" si="3"/>
        <v>100</v>
      </c>
      <c r="D16" s="118">
        <f t="shared" si="4"/>
        <v>0</v>
      </c>
    </row>
    <row r="17" spans="2:4" x14ac:dyDescent="0.25">
      <c r="B17" s="114" t="s">
        <v>60</v>
      </c>
      <c r="C17" s="117">
        <f t="shared" si="3"/>
        <v>100</v>
      </c>
      <c r="D17" s="118">
        <f t="shared" si="4"/>
        <v>0</v>
      </c>
    </row>
    <row r="18" spans="2:4" x14ac:dyDescent="0.25">
      <c r="B18" s="114" t="s">
        <v>62</v>
      </c>
      <c r="C18" s="117">
        <f t="shared" si="3"/>
        <v>100</v>
      </c>
      <c r="D18" s="118">
        <f t="shared" si="4"/>
        <v>0</v>
      </c>
    </row>
    <row r="19" spans="2:4" x14ac:dyDescent="0.25">
      <c r="B19" s="114" t="s">
        <v>61</v>
      </c>
      <c r="C19" s="117">
        <f t="shared" si="3"/>
        <v>100</v>
      </c>
      <c r="D19" s="118">
        <f t="shared" si="4"/>
        <v>0</v>
      </c>
    </row>
    <row r="20" spans="2:4" x14ac:dyDescent="0.25">
      <c r="B20" s="114" t="s">
        <v>58</v>
      </c>
      <c r="C20" s="117">
        <f t="shared" si="3"/>
        <v>99.337748344370851</v>
      </c>
      <c r="D20" s="118">
        <f t="shared" si="4"/>
        <v>0.66225165562913912</v>
      </c>
    </row>
    <row r="21" spans="2:4" x14ac:dyDescent="0.25">
      <c r="B21" s="115" t="s">
        <v>1433</v>
      </c>
      <c r="C21" s="117">
        <f t="shared" si="3"/>
        <v>99.656750572082373</v>
      </c>
      <c r="D21" s="118">
        <f t="shared" si="4"/>
        <v>0.34324942791762014</v>
      </c>
    </row>
    <row r="22" spans="2:4" x14ac:dyDescent="0.25">
      <c r="C22" s="116"/>
    </row>
    <row r="33" spans="1:4" x14ac:dyDescent="0.25">
      <c r="A33" s="119"/>
    </row>
    <row r="34" spans="1:4" x14ac:dyDescent="0.25">
      <c r="A34" s="119"/>
    </row>
    <row r="35" spans="1:4" x14ac:dyDescent="0.25">
      <c r="B35" s="120"/>
      <c r="C35" s="297"/>
      <c r="D35" s="297"/>
    </row>
    <row r="36" spans="1:4" x14ac:dyDescent="0.25">
      <c r="B36" s="119"/>
      <c r="C36" s="298"/>
      <c r="D36" s="298"/>
    </row>
    <row r="37" spans="1:4" x14ac:dyDescent="0.25">
      <c r="B37" s="119"/>
      <c r="C37" s="299"/>
      <c r="D37" s="299"/>
    </row>
  </sheetData>
  <mergeCells count="11">
    <mergeCell ref="A12:B12"/>
    <mergeCell ref="C35:D35"/>
    <mergeCell ref="C36:D36"/>
    <mergeCell ref="C37:D37"/>
    <mergeCell ref="A1:H1"/>
    <mergeCell ref="A2:H2"/>
    <mergeCell ref="A3:A4"/>
    <mergeCell ref="B3:B4"/>
    <mergeCell ref="E3:E4"/>
    <mergeCell ref="G3:G4"/>
    <mergeCell ref="H3:H4"/>
  </mergeCells>
  <pageMargins left="0.39370078740157483" right="0.23622047244094491" top="0.35433070866141736" bottom="0.35433070866141736" header="0.31496062992125984" footer="0.31496062992125984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zoomScale="82" zoomScaleNormal="82" workbookViewId="0">
      <selection activeCell="P8" sqref="P8"/>
    </sheetView>
  </sheetViews>
  <sheetFormatPr defaultRowHeight="18.75" x14ac:dyDescent="0.3"/>
  <cols>
    <col min="1" max="14" width="11.625" style="4" customWidth="1"/>
    <col min="15" max="256" width="9" style="4"/>
    <col min="257" max="257" width="12.75" style="4" customWidth="1"/>
    <col min="258" max="258" width="9.75" style="4" customWidth="1"/>
    <col min="259" max="259" width="12.75" style="4" customWidth="1"/>
    <col min="260" max="260" width="9.75" style="4" customWidth="1"/>
    <col min="261" max="261" width="12.75" style="4" customWidth="1"/>
    <col min="262" max="262" width="9.75" style="4" customWidth="1"/>
    <col min="263" max="263" width="12.75" style="4" customWidth="1"/>
    <col min="264" max="264" width="9.75" style="4" customWidth="1"/>
    <col min="265" max="265" width="12.75" style="4" customWidth="1"/>
    <col min="266" max="266" width="9.75" style="4" customWidth="1"/>
    <col min="267" max="267" width="12.75" style="4" customWidth="1"/>
    <col min="268" max="268" width="9.75" style="4" customWidth="1"/>
    <col min="269" max="269" width="12.75" style="4" customWidth="1"/>
    <col min="270" max="270" width="9.75" style="4" customWidth="1"/>
    <col min="271" max="512" width="9" style="4"/>
    <col min="513" max="513" width="12.75" style="4" customWidth="1"/>
    <col min="514" max="514" width="9.75" style="4" customWidth="1"/>
    <col min="515" max="515" width="12.75" style="4" customWidth="1"/>
    <col min="516" max="516" width="9.75" style="4" customWidth="1"/>
    <col min="517" max="517" width="12.75" style="4" customWidth="1"/>
    <col min="518" max="518" width="9.75" style="4" customWidth="1"/>
    <col min="519" max="519" width="12.75" style="4" customWidth="1"/>
    <col min="520" max="520" width="9.75" style="4" customWidth="1"/>
    <col min="521" max="521" width="12.75" style="4" customWidth="1"/>
    <col min="522" max="522" width="9.75" style="4" customWidth="1"/>
    <col min="523" max="523" width="12.75" style="4" customWidth="1"/>
    <col min="524" max="524" width="9.75" style="4" customWidth="1"/>
    <col min="525" max="525" width="12.75" style="4" customWidth="1"/>
    <col min="526" max="526" width="9.75" style="4" customWidth="1"/>
    <col min="527" max="768" width="9" style="4"/>
    <col min="769" max="769" width="12.75" style="4" customWidth="1"/>
    <col min="770" max="770" width="9.75" style="4" customWidth="1"/>
    <col min="771" max="771" width="12.75" style="4" customWidth="1"/>
    <col min="772" max="772" width="9.75" style="4" customWidth="1"/>
    <col min="773" max="773" width="12.75" style="4" customWidth="1"/>
    <col min="774" max="774" width="9.75" style="4" customWidth="1"/>
    <col min="775" max="775" width="12.75" style="4" customWidth="1"/>
    <col min="776" max="776" width="9.75" style="4" customWidth="1"/>
    <col min="777" max="777" width="12.75" style="4" customWidth="1"/>
    <col min="778" max="778" width="9.75" style="4" customWidth="1"/>
    <col min="779" max="779" width="12.75" style="4" customWidth="1"/>
    <col min="780" max="780" width="9.75" style="4" customWidth="1"/>
    <col min="781" max="781" width="12.75" style="4" customWidth="1"/>
    <col min="782" max="782" width="9.75" style="4" customWidth="1"/>
    <col min="783" max="1024" width="9" style="4"/>
    <col min="1025" max="1025" width="12.75" style="4" customWidth="1"/>
    <col min="1026" max="1026" width="9.75" style="4" customWidth="1"/>
    <col min="1027" max="1027" width="12.75" style="4" customWidth="1"/>
    <col min="1028" max="1028" width="9.75" style="4" customWidth="1"/>
    <col min="1029" max="1029" width="12.75" style="4" customWidth="1"/>
    <col min="1030" max="1030" width="9.75" style="4" customWidth="1"/>
    <col min="1031" max="1031" width="12.75" style="4" customWidth="1"/>
    <col min="1032" max="1032" width="9.75" style="4" customWidth="1"/>
    <col min="1033" max="1033" width="12.75" style="4" customWidth="1"/>
    <col min="1034" max="1034" width="9.75" style="4" customWidth="1"/>
    <col min="1035" max="1035" width="12.75" style="4" customWidth="1"/>
    <col min="1036" max="1036" width="9.75" style="4" customWidth="1"/>
    <col min="1037" max="1037" width="12.75" style="4" customWidth="1"/>
    <col min="1038" max="1038" width="9.75" style="4" customWidth="1"/>
    <col min="1039" max="1280" width="9" style="4"/>
    <col min="1281" max="1281" width="12.75" style="4" customWidth="1"/>
    <col min="1282" max="1282" width="9.75" style="4" customWidth="1"/>
    <col min="1283" max="1283" width="12.75" style="4" customWidth="1"/>
    <col min="1284" max="1284" width="9.75" style="4" customWidth="1"/>
    <col min="1285" max="1285" width="12.75" style="4" customWidth="1"/>
    <col min="1286" max="1286" width="9.75" style="4" customWidth="1"/>
    <col min="1287" max="1287" width="12.75" style="4" customWidth="1"/>
    <col min="1288" max="1288" width="9.75" style="4" customWidth="1"/>
    <col min="1289" max="1289" width="12.75" style="4" customWidth="1"/>
    <col min="1290" max="1290" width="9.75" style="4" customWidth="1"/>
    <col min="1291" max="1291" width="12.75" style="4" customWidth="1"/>
    <col min="1292" max="1292" width="9.75" style="4" customWidth="1"/>
    <col min="1293" max="1293" width="12.75" style="4" customWidth="1"/>
    <col min="1294" max="1294" width="9.75" style="4" customWidth="1"/>
    <col min="1295" max="1536" width="9" style="4"/>
    <col min="1537" max="1537" width="12.75" style="4" customWidth="1"/>
    <col min="1538" max="1538" width="9.75" style="4" customWidth="1"/>
    <col min="1539" max="1539" width="12.75" style="4" customWidth="1"/>
    <col min="1540" max="1540" width="9.75" style="4" customWidth="1"/>
    <col min="1541" max="1541" width="12.75" style="4" customWidth="1"/>
    <col min="1542" max="1542" width="9.75" style="4" customWidth="1"/>
    <col min="1543" max="1543" width="12.75" style="4" customWidth="1"/>
    <col min="1544" max="1544" width="9.75" style="4" customWidth="1"/>
    <col min="1545" max="1545" width="12.75" style="4" customWidth="1"/>
    <col min="1546" max="1546" width="9.75" style="4" customWidth="1"/>
    <col min="1547" max="1547" width="12.75" style="4" customWidth="1"/>
    <col min="1548" max="1548" width="9.75" style="4" customWidth="1"/>
    <col min="1549" max="1549" width="12.75" style="4" customWidth="1"/>
    <col min="1550" max="1550" width="9.75" style="4" customWidth="1"/>
    <col min="1551" max="1792" width="9" style="4"/>
    <col min="1793" max="1793" width="12.75" style="4" customWidth="1"/>
    <col min="1794" max="1794" width="9.75" style="4" customWidth="1"/>
    <col min="1795" max="1795" width="12.75" style="4" customWidth="1"/>
    <col min="1796" max="1796" width="9.75" style="4" customWidth="1"/>
    <col min="1797" max="1797" width="12.75" style="4" customWidth="1"/>
    <col min="1798" max="1798" width="9.75" style="4" customWidth="1"/>
    <col min="1799" max="1799" width="12.75" style="4" customWidth="1"/>
    <col min="1800" max="1800" width="9.75" style="4" customWidth="1"/>
    <col min="1801" max="1801" width="12.75" style="4" customWidth="1"/>
    <col min="1802" max="1802" width="9.75" style="4" customWidth="1"/>
    <col min="1803" max="1803" width="12.75" style="4" customWidth="1"/>
    <col min="1804" max="1804" width="9.75" style="4" customWidth="1"/>
    <col min="1805" max="1805" width="12.75" style="4" customWidth="1"/>
    <col min="1806" max="1806" width="9.75" style="4" customWidth="1"/>
    <col min="1807" max="2048" width="9" style="4"/>
    <col min="2049" max="2049" width="12.75" style="4" customWidth="1"/>
    <col min="2050" max="2050" width="9.75" style="4" customWidth="1"/>
    <col min="2051" max="2051" width="12.75" style="4" customWidth="1"/>
    <col min="2052" max="2052" width="9.75" style="4" customWidth="1"/>
    <col min="2053" max="2053" width="12.75" style="4" customWidth="1"/>
    <col min="2054" max="2054" width="9.75" style="4" customWidth="1"/>
    <col min="2055" max="2055" width="12.75" style="4" customWidth="1"/>
    <col min="2056" max="2056" width="9.75" style="4" customWidth="1"/>
    <col min="2057" max="2057" width="12.75" style="4" customWidth="1"/>
    <col min="2058" max="2058" width="9.75" style="4" customWidth="1"/>
    <col min="2059" max="2059" width="12.75" style="4" customWidth="1"/>
    <col min="2060" max="2060" width="9.75" style="4" customWidth="1"/>
    <col min="2061" max="2061" width="12.75" style="4" customWidth="1"/>
    <col min="2062" max="2062" width="9.75" style="4" customWidth="1"/>
    <col min="2063" max="2304" width="9" style="4"/>
    <col min="2305" max="2305" width="12.75" style="4" customWidth="1"/>
    <col min="2306" max="2306" width="9.75" style="4" customWidth="1"/>
    <col min="2307" max="2307" width="12.75" style="4" customWidth="1"/>
    <col min="2308" max="2308" width="9.75" style="4" customWidth="1"/>
    <col min="2309" max="2309" width="12.75" style="4" customWidth="1"/>
    <col min="2310" max="2310" width="9.75" style="4" customWidth="1"/>
    <col min="2311" max="2311" width="12.75" style="4" customWidth="1"/>
    <col min="2312" max="2312" width="9.75" style="4" customWidth="1"/>
    <col min="2313" max="2313" width="12.75" style="4" customWidth="1"/>
    <col min="2314" max="2314" width="9.75" style="4" customWidth="1"/>
    <col min="2315" max="2315" width="12.75" style="4" customWidth="1"/>
    <col min="2316" max="2316" width="9.75" style="4" customWidth="1"/>
    <col min="2317" max="2317" width="12.75" style="4" customWidth="1"/>
    <col min="2318" max="2318" width="9.75" style="4" customWidth="1"/>
    <col min="2319" max="2560" width="9" style="4"/>
    <col min="2561" max="2561" width="12.75" style="4" customWidth="1"/>
    <col min="2562" max="2562" width="9.75" style="4" customWidth="1"/>
    <col min="2563" max="2563" width="12.75" style="4" customWidth="1"/>
    <col min="2564" max="2564" width="9.75" style="4" customWidth="1"/>
    <col min="2565" max="2565" width="12.75" style="4" customWidth="1"/>
    <col min="2566" max="2566" width="9.75" style="4" customWidth="1"/>
    <col min="2567" max="2567" width="12.75" style="4" customWidth="1"/>
    <col min="2568" max="2568" width="9.75" style="4" customWidth="1"/>
    <col min="2569" max="2569" width="12.75" style="4" customWidth="1"/>
    <col min="2570" max="2570" width="9.75" style="4" customWidth="1"/>
    <col min="2571" max="2571" width="12.75" style="4" customWidth="1"/>
    <col min="2572" max="2572" width="9.75" style="4" customWidth="1"/>
    <col min="2573" max="2573" width="12.75" style="4" customWidth="1"/>
    <col min="2574" max="2574" width="9.75" style="4" customWidth="1"/>
    <col min="2575" max="2816" width="9" style="4"/>
    <col min="2817" max="2817" width="12.75" style="4" customWidth="1"/>
    <col min="2818" max="2818" width="9.75" style="4" customWidth="1"/>
    <col min="2819" max="2819" width="12.75" style="4" customWidth="1"/>
    <col min="2820" max="2820" width="9.75" style="4" customWidth="1"/>
    <col min="2821" max="2821" width="12.75" style="4" customWidth="1"/>
    <col min="2822" max="2822" width="9.75" style="4" customWidth="1"/>
    <col min="2823" max="2823" width="12.75" style="4" customWidth="1"/>
    <col min="2824" max="2824" width="9.75" style="4" customWidth="1"/>
    <col min="2825" max="2825" width="12.75" style="4" customWidth="1"/>
    <col min="2826" max="2826" width="9.75" style="4" customWidth="1"/>
    <col min="2827" max="2827" width="12.75" style="4" customWidth="1"/>
    <col min="2828" max="2828" width="9.75" style="4" customWidth="1"/>
    <col min="2829" max="2829" width="12.75" style="4" customWidth="1"/>
    <col min="2830" max="2830" width="9.75" style="4" customWidth="1"/>
    <col min="2831" max="3072" width="9" style="4"/>
    <col min="3073" max="3073" width="12.75" style="4" customWidth="1"/>
    <col min="3074" max="3074" width="9.75" style="4" customWidth="1"/>
    <col min="3075" max="3075" width="12.75" style="4" customWidth="1"/>
    <col min="3076" max="3076" width="9.75" style="4" customWidth="1"/>
    <col min="3077" max="3077" width="12.75" style="4" customWidth="1"/>
    <col min="3078" max="3078" width="9.75" style="4" customWidth="1"/>
    <col min="3079" max="3079" width="12.75" style="4" customWidth="1"/>
    <col min="3080" max="3080" width="9.75" style="4" customWidth="1"/>
    <col min="3081" max="3081" width="12.75" style="4" customWidth="1"/>
    <col min="3082" max="3082" width="9.75" style="4" customWidth="1"/>
    <col min="3083" max="3083" width="12.75" style="4" customWidth="1"/>
    <col min="3084" max="3084" width="9.75" style="4" customWidth="1"/>
    <col min="3085" max="3085" width="12.75" style="4" customWidth="1"/>
    <col min="3086" max="3086" width="9.75" style="4" customWidth="1"/>
    <col min="3087" max="3328" width="9" style="4"/>
    <col min="3329" max="3329" width="12.75" style="4" customWidth="1"/>
    <col min="3330" max="3330" width="9.75" style="4" customWidth="1"/>
    <col min="3331" max="3331" width="12.75" style="4" customWidth="1"/>
    <col min="3332" max="3332" width="9.75" style="4" customWidth="1"/>
    <col min="3333" max="3333" width="12.75" style="4" customWidth="1"/>
    <col min="3334" max="3334" width="9.75" style="4" customWidth="1"/>
    <col min="3335" max="3335" width="12.75" style="4" customWidth="1"/>
    <col min="3336" max="3336" width="9.75" style="4" customWidth="1"/>
    <col min="3337" max="3337" width="12.75" style="4" customWidth="1"/>
    <col min="3338" max="3338" width="9.75" style="4" customWidth="1"/>
    <col min="3339" max="3339" width="12.75" style="4" customWidth="1"/>
    <col min="3340" max="3340" width="9.75" style="4" customWidth="1"/>
    <col min="3341" max="3341" width="12.75" style="4" customWidth="1"/>
    <col min="3342" max="3342" width="9.75" style="4" customWidth="1"/>
    <col min="3343" max="3584" width="9" style="4"/>
    <col min="3585" max="3585" width="12.75" style="4" customWidth="1"/>
    <col min="3586" max="3586" width="9.75" style="4" customWidth="1"/>
    <col min="3587" max="3587" width="12.75" style="4" customWidth="1"/>
    <col min="3588" max="3588" width="9.75" style="4" customWidth="1"/>
    <col min="3589" max="3589" width="12.75" style="4" customWidth="1"/>
    <col min="3590" max="3590" width="9.75" style="4" customWidth="1"/>
    <col min="3591" max="3591" width="12.75" style="4" customWidth="1"/>
    <col min="3592" max="3592" width="9.75" style="4" customWidth="1"/>
    <col min="3593" max="3593" width="12.75" style="4" customWidth="1"/>
    <col min="3594" max="3594" width="9.75" style="4" customWidth="1"/>
    <col min="3595" max="3595" width="12.75" style="4" customWidth="1"/>
    <col min="3596" max="3596" width="9.75" style="4" customWidth="1"/>
    <col min="3597" max="3597" width="12.75" style="4" customWidth="1"/>
    <col min="3598" max="3598" width="9.75" style="4" customWidth="1"/>
    <col min="3599" max="3840" width="9" style="4"/>
    <col min="3841" max="3841" width="12.75" style="4" customWidth="1"/>
    <col min="3842" max="3842" width="9.75" style="4" customWidth="1"/>
    <col min="3843" max="3843" width="12.75" style="4" customWidth="1"/>
    <col min="3844" max="3844" width="9.75" style="4" customWidth="1"/>
    <col min="3845" max="3845" width="12.75" style="4" customWidth="1"/>
    <col min="3846" max="3846" width="9.75" style="4" customWidth="1"/>
    <col min="3847" max="3847" width="12.75" style="4" customWidth="1"/>
    <col min="3848" max="3848" width="9.75" style="4" customWidth="1"/>
    <col min="3849" max="3849" width="12.75" style="4" customWidth="1"/>
    <col min="3850" max="3850" width="9.75" style="4" customWidth="1"/>
    <col min="3851" max="3851" width="12.75" style="4" customWidth="1"/>
    <col min="3852" max="3852" width="9.75" style="4" customWidth="1"/>
    <col min="3853" max="3853" width="12.75" style="4" customWidth="1"/>
    <col min="3854" max="3854" width="9.75" style="4" customWidth="1"/>
    <col min="3855" max="4096" width="9" style="4"/>
    <col min="4097" max="4097" width="12.75" style="4" customWidth="1"/>
    <col min="4098" max="4098" width="9.75" style="4" customWidth="1"/>
    <col min="4099" max="4099" width="12.75" style="4" customWidth="1"/>
    <col min="4100" max="4100" width="9.75" style="4" customWidth="1"/>
    <col min="4101" max="4101" width="12.75" style="4" customWidth="1"/>
    <col min="4102" max="4102" width="9.75" style="4" customWidth="1"/>
    <col min="4103" max="4103" width="12.75" style="4" customWidth="1"/>
    <col min="4104" max="4104" width="9.75" style="4" customWidth="1"/>
    <col min="4105" max="4105" width="12.75" style="4" customWidth="1"/>
    <col min="4106" max="4106" width="9.75" style="4" customWidth="1"/>
    <col min="4107" max="4107" width="12.75" style="4" customWidth="1"/>
    <col min="4108" max="4108" width="9.75" style="4" customWidth="1"/>
    <col min="4109" max="4109" width="12.75" style="4" customWidth="1"/>
    <col min="4110" max="4110" width="9.75" style="4" customWidth="1"/>
    <col min="4111" max="4352" width="9" style="4"/>
    <col min="4353" max="4353" width="12.75" style="4" customWidth="1"/>
    <col min="4354" max="4354" width="9.75" style="4" customWidth="1"/>
    <col min="4355" max="4355" width="12.75" style="4" customWidth="1"/>
    <col min="4356" max="4356" width="9.75" style="4" customWidth="1"/>
    <col min="4357" max="4357" width="12.75" style="4" customWidth="1"/>
    <col min="4358" max="4358" width="9.75" style="4" customWidth="1"/>
    <col min="4359" max="4359" width="12.75" style="4" customWidth="1"/>
    <col min="4360" max="4360" width="9.75" style="4" customWidth="1"/>
    <col min="4361" max="4361" width="12.75" style="4" customWidth="1"/>
    <col min="4362" max="4362" width="9.75" style="4" customWidth="1"/>
    <col min="4363" max="4363" width="12.75" style="4" customWidth="1"/>
    <col min="4364" max="4364" width="9.75" style="4" customWidth="1"/>
    <col min="4365" max="4365" width="12.75" style="4" customWidth="1"/>
    <col min="4366" max="4366" width="9.75" style="4" customWidth="1"/>
    <col min="4367" max="4608" width="9" style="4"/>
    <col min="4609" max="4609" width="12.75" style="4" customWidth="1"/>
    <col min="4610" max="4610" width="9.75" style="4" customWidth="1"/>
    <col min="4611" max="4611" width="12.75" style="4" customWidth="1"/>
    <col min="4612" max="4612" width="9.75" style="4" customWidth="1"/>
    <col min="4613" max="4613" width="12.75" style="4" customWidth="1"/>
    <col min="4614" max="4614" width="9.75" style="4" customWidth="1"/>
    <col min="4615" max="4615" width="12.75" style="4" customWidth="1"/>
    <col min="4616" max="4616" width="9.75" style="4" customWidth="1"/>
    <col min="4617" max="4617" width="12.75" style="4" customWidth="1"/>
    <col min="4618" max="4618" width="9.75" style="4" customWidth="1"/>
    <col min="4619" max="4619" width="12.75" style="4" customWidth="1"/>
    <col min="4620" max="4620" width="9.75" style="4" customWidth="1"/>
    <col min="4621" max="4621" width="12.75" style="4" customWidth="1"/>
    <col min="4622" max="4622" width="9.75" style="4" customWidth="1"/>
    <col min="4623" max="4864" width="9" style="4"/>
    <col min="4865" max="4865" width="12.75" style="4" customWidth="1"/>
    <col min="4866" max="4866" width="9.75" style="4" customWidth="1"/>
    <col min="4867" max="4867" width="12.75" style="4" customWidth="1"/>
    <col min="4868" max="4868" width="9.75" style="4" customWidth="1"/>
    <col min="4869" max="4869" width="12.75" style="4" customWidth="1"/>
    <col min="4870" max="4870" width="9.75" style="4" customWidth="1"/>
    <col min="4871" max="4871" width="12.75" style="4" customWidth="1"/>
    <col min="4872" max="4872" width="9.75" style="4" customWidth="1"/>
    <col min="4873" max="4873" width="12.75" style="4" customWidth="1"/>
    <col min="4874" max="4874" width="9.75" style="4" customWidth="1"/>
    <col min="4875" max="4875" width="12.75" style="4" customWidth="1"/>
    <col min="4876" max="4876" width="9.75" style="4" customWidth="1"/>
    <col min="4877" max="4877" width="12.75" style="4" customWidth="1"/>
    <col min="4878" max="4878" width="9.75" style="4" customWidth="1"/>
    <col min="4879" max="5120" width="9" style="4"/>
    <col min="5121" max="5121" width="12.75" style="4" customWidth="1"/>
    <col min="5122" max="5122" width="9.75" style="4" customWidth="1"/>
    <col min="5123" max="5123" width="12.75" style="4" customWidth="1"/>
    <col min="5124" max="5124" width="9.75" style="4" customWidth="1"/>
    <col min="5125" max="5125" width="12.75" style="4" customWidth="1"/>
    <col min="5126" max="5126" width="9.75" style="4" customWidth="1"/>
    <col min="5127" max="5127" width="12.75" style="4" customWidth="1"/>
    <col min="5128" max="5128" width="9.75" style="4" customWidth="1"/>
    <col min="5129" max="5129" width="12.75" style="4" customWidth="1"/>
    <col min="5130" max="5130" width="9.75" style="4" customWidth="1"/>
    <col min="5131" max="5131" width="12.75" style="4" customWidth="1"/>
    <col min="5132" max="5132" width="9.75" style="4" customWidth="1"/>
    <col min="5133" max="5133" width="12.75" style="4" customWidth="1"/>
    <col min="5134" max="5134" width="9.75" style="4" customWidth="1"/>
    <col min="5135" max="5376" width="9" style="4"/>
    <col min="5377" max="5377" width="12.75" style="4" customWidth="1"/>
    <col min="5378" max="5378" width="9.75" style="4" customWidth="1"/>
    <col min="5379" max="5379" width="12.75" style="4" customWidth="1"/>
    <col min="5380" max="5380" width="9.75" style="4" customWidth="1"/>
    <col min="5381" max="5381" width="12.75" style="4" customWidth="1"/>
    <col min="5382" max="5382" width="9.75" style="4" customWidth="1"/>
    <col min="5383" max="5383" width="12.75" style="4" customWidth="1"/>
    <col min="5384" max="5384" width="9.75" style="4" customWidth="1"/>
    <col min="5385" max="5385" width="12.75" style="4" customWidth="1"/>
    <col min="5386" max="5386" width="9.75" style="4" customWidth="1"/>
    <col min="5387" max="5387" width="12.75" style="4" customWidth="1"/>
    <col min="5388" max="5388" width="9.75" style="4" customWidth="1"/>
    <col min="5389" max="5389" width="12.75" style="4" customWidth="1"/>
    <col min="5390" max="5390" width="9.75" style="4" customWidth="1"/>
    <col min="5391" max="5632" width="9" style="4"/>
    <col min="5633" max="5633" width="12.75" style="4" customWidth="1"/>
    <col min="5634" max="5634" width="9.75" style="4" customWidth="1"/>
    <col min="5635" max="5635" width="12.75" style="4" customWidth="1"/>
    <col min="5636" max="5636" width="9.75" style="4" customWidth="1"/>
    <col min="5637" max="5637" width="12.75" style="4" customWidth="1"/>
    <col min="5638" max="5638" width="9.75" style="4" customWidth="1"/>
    <col min="5639" max="5639" width="12.75" style="4" customWidth="1"/>
    <col min="5640" max="5640" width="9.75" style="4" customWidth="1"/>
    <col min="5641" max="5641" width="12.75" style="4" customWidth="1"/>
    <col min="5642" max="5642" width="9.75" style="4" customWidth="1"/>
    <col min="5643" max="5643" width="12.75" style="4" customWidth="1"/>
    <col min="5644" max="5644" width="9.75" style="4" customWidth="1"/>
    <col min="5645" max="5645" width="12.75" style="4" customWidth="1"/>
    <col min="5646" max="5646" width="9.75" style="4" customWidth="1"/>
    <col min="5647" max="5888" width="9" style="4"/>
    <col min="5889" max="5889" width="12.75" style="4" customWidth="1"/>
    <col min="5890" max="5890" width="9.75" style="4" customWidth="1"/>
    <col min="5891" max="5891" width="12.75" style="4" customWidth="1"/>
    <col min="5892" max="5892" width="9.75" style="4" customWidth="1"/>
    <col min="5893" max="5893" width="12.75" style="4" customWidth="1"/>
    <col min="5894" max="5894" width="9.75" style="4" customWidth="1"/>
    <col min="5895" max="5895" width="12.75" style="4" customWidth="1"/>
    <col min="5896" max="5896" width="9.75" style="4" customWidth="1"/>
    <col min="5897" max="5897" width="12.75" style="4" customWidth="1"/>
    <col min="5898" max="5898" width="9.75" style="4" customWidth="1"/>
    <col min="5899" max="5899" width="12.75" style="4" customWidth="1"/>
    <col min="5900" max="5900" width="9.75" style="4" customWidth="1"/>
    <col min="5901" max="5901" width="12.75" style="4" customWidth="1"/>
    <col min="5902" max="5902" width="9.75" style="4" customWidth="1"/>
    <col min="5903" max="6144" width="9" style="4"/>
    <col min="6145" max="6145" width="12.75" style="4" customWidth="1"/>
    <col min="6146" max="6146" width="9.75" style="4" customWidth="1"/>
    <col min="6147" max="6147" width="12.75" style="4" customWidth="1"/>
    <col min="6148" max="6148" width="9.75" style="4" customWidth="1"/>
    <col min="6149" max="6149" width="12.75" style="4" customWidth="1"/>
    <col min="6150" max="6150" width="9.75" style="4" customWidth="1"/>
    <col min="6151" max="6151" width="12.75" style="4" customWidth="1"/>
    <col min="6152" max="6152" width="9.75" style="4" customWidth="1"/>
    <col min="6153" max="6153" width="12.75" style="4" customWidth="1"/>
    <col min="6154" max="6154" width="9.75" style="4" customWidth="1"/>
    <col min="6155" max="6155" width="12.75" style="4" customWidth="1"/>
    <col min="6156" max="6156" width="9.75" style="4" customWidth="1"/>
    <col min="6157" max="6157" width="12.75" style="4" customWidth="1"/>
    <col min="6158" max="6158" width="9.75" style="4" customWidth="1"/>
    <col min="6159" max="6400" width="9" style="4"/>
    <col min="6401" max="6401" width="12.75" style="4" customWidth="1"/>
    <col min="6402" max="6402" width="9.75" style="4" customWidth="1"/>
    <col min="6403" max="6403" width="12.75" style="4" customWidth="1"/>
    <col min="6404" max="6404" width="9.75" style="4" customWidth="1"/>
    <col min="6405" max="6405" width="12.75" style="4" customWidth="1"/>
    <col min="6406" max="6406" width="9.75" style="4" customWidth="1"/>
    <col min="6407" max="6407" width="12.75" style="4" customWidth="1"/>
    <col min="6408" max="6408" width="9.75" style="4" customWidth="1"/>
    <col min="6409" max="6409" width="12.75" style="4" customWidth="1"/>
    <col min="6410" max="6410" width="9.75" style="4" customWidth="1"/>
    <col min="6411" max="6411" width="12.75" style="4" customWidth="1"/>
    <col min="6412" max="6412" width="9.75" style="4" customWidth="1"/>
    <col min="6413" max="6413" width="12.75" style="4" customWidth="1"/>
    <col min="6414" max="6414" width="9.75" style="4" customWidth="1"/>
    <col min="6415" max="6656" width="9" style="4"/>
    <col min="6657" max="6657" width="12.75" style="4" customWidth="1"/>
    <col min="6658" max="6658" width="9.75" style="4" customWidth="1"/>
    <col min="6659" max="6659" width="12.75" style="4" customWidth="1"/>
    <col min="6660" max="6660" width="9.75" style="4" customWidth="1"/>
    <col min="6661" max="6661" width="12.75" style="4" customWidth="1"/>
    <col min="6662" max="6662" width="9.75" style="4" customWidth="1"/>
    <col min="6663" max="6663" width="12.75" style="4" customWidth="1"/>
    <col min="6664" max="6664" width="9.75" style="4" customWidth="1"/>
    <col min="6665" max="6665" width="12.75" style="4" customWidth="1"/>
    <col min="6666" max="6666" width="9.75" style="4" customWidth="1"/>
    <col min="6667" max="6667" width="12.75" style="4" customWidth="1"/>
    <col min="6668" max="6668" width="9.75" style="4" customWidth="1"/>
    <col min="6669" max="6669" width="12.75" style="4" customWidth="1"/>
    <col min="6670" max="6670" width="9.75" style="4" customWidth="1"/>
    <col min="6671" max="6912" width="9" style="4"/>
    <col min="6913" max="6913" width="12.75" style="4" customWidth="1"/>
    <col min="6914" max="6914" width="9.75" style="4" customWidth="1"/>
    <col min="6915" max="6915" width="12.75" style="4" customWidth="1"/>
    <col min="6916" max="6916" width="9.75" style="4" customWidth="1"/>
    <col min="6917" max="6917" width="12.75" style="4" customWidth="1"/>
    <col min="6918" max="6918" width="9.75" style="4" customWidth="1"/>
    <col min="6919" max="6919" width="12.75" style="4" customWidth="1"/>
    <col min="6920" max="6920" width="9.75" style="4" customWidth="1"/>
    <col min="6921" max="6921" width="12.75" style="4" customWidth="1"/>
    <col min="6922" max="6922" width="9.75" style="4" customWidth="1"/>
    <col min="6923" max="6923" width="12.75" style="4" customWidth="1"/>
    <col min="6924" max="6924" width="9.75" style="4" customWidth="1"/>
    <col min="6925" max="6925" width="12.75" style="4" customWidth="1"/>
    <col min="6926" max="6926" width="9.75" style="4" customWidth="1"/>
    <col min="6927" max="7168" width="9" style="4"/>
    <col min="7169" max="7169" width="12.75" style="4" customWidth="1"/>
    <col min="7170" max="7170" width="9.75" style="4" customWidth="1"/>
    <col min="7171" max="7171" width="12.75" style="4" customWidth="1"/>
    <col min="7172" max="7172" width="9.75" style="4" customWidth="1"/>
    <col min="7173" max="7173" width="12.75" style="4" customWidth="1"/>
    <col min="7174" max="7174" width="9.75" style="4" customWidth="1"/>
    <col min="7175" max="7175" width="12.75" style="4" customWidth="1"/>
    <col min="7176" max="7176" width="9.75" style="4" customWidth="1"/>
    <col min="7177" max="7177" width="12.75" style="4" customWidth="1"/>
    <col min="7178" max="7178" width="9.75" style="4" customWidth="1"/>
    <col min="7179" max="7179" width="12.75" style="4" customWidth="1"/>
    <col min="7180" max="7180" width="9.75" style="4" customWidth="1"/>
    <col min="7181" max="7181" width="12.75" style="4" customWidth="1"/>
    <col min="7182" max="7182" width="9.75" style="4" customWidth="1"/>
    <col min="7183" max="7424" width="9" style="4"/>
    <col min="7425" max="7425" width="12.75" style="4" customWidth="1"/>
    <col min="7426" max="7426" width="9.75" style="4" customWidth="1"/>
    <col min="7427" max="7427" width="12.75" style="4" customWidth="1"/>
    <col min="7428" max="7428" width="9.75" style="4" customWidth="1"/>
    <col min="7429" max="7429" width="12.75" style="4" customWidth="1"/>
    <col min="7430" max="7430" width="9.75" style="4" customWidth="1"/>
    <col min="7431" max="7431" width="12.75" style="4" customWidth="1"/>
    <col min="7432" max="7432" width="9.75" style="4" customWidth="1"/>
    <col min="7433" max="7433" width="12.75" style="4" customWidth="1"/>
    <col min="7434" max="7434" width="9.75" style="4" customWidth="1"/>
    <col min="7435" max="7435" width="12.75" style="4" customWidth="1"/>
    <col min="7436" max="7436" width="9.75" style="4" customWidth="1"/>
    <col min="7437" max="7437" width="12.75" style="4" customWidth="1"/>
    <col min="7438" max="7438" width="9.75" style="4" customWidth="1"/>
    <col min="7439" max="7680" width="9" style="4"/>
    <col min="7681" max="7681" width="12.75" style="4" customWidth="1"/>
    <col min="7682" max="7682" width="9.75" style="4" customWidth="1"/>
    <col min="7683" max="7683" width="12.75" style="4" customWidth="1"/>
    <col min="7684" max="7684" width="9.75" style="4" customWidth="1"/>
    <col min="7685" max="7685" width="12.75" style="4" customWidth="1"/>
    <col min="7686" max="7686" width="9.75" style="4" customWidth="1"/>
    <col min="7687" max="7687" width="12.75" style="4" customWidth="1"/>
    <col min="7688" max="7688" width="9.75" style="4" customWidth="1"/>
    <col min="7689" max="7689" width="12.75" style="4" customWidth="1"/>
    <col min="7690" max="7690" width="9.75" style="4" customWidth="1"/>
    <col min="7691" max="7691" width="12.75" style="4" customWidth="1"/>
    <col min="7692" max="7692" width="9.75" style="4" customWidth="1"/>
    <col min="7693" max="7693" width="12.75" style="4" customWidth="1"/>
    <col min="7694" max="7694" width="9.75" style="4" customWidth="1"/>
    <col min="7695" max="7936" width="9" style="4"/>
    <col min="7937" max="7937" width="12.75" style="4" customWidth="1"/>
    <col min="7938" max="7938" width="9.75" style="4" customWidth="1"/>
    <col min="7939" max="7939" width="12.75" style="4" customWidth="1"/>
    <col min="7940" max="7940" width="9.75" style="4" customWidth="1"/>
    <col min="7941" max="7941" width="12.75" style="4" customWidth="1"/>
    <col min="7942" max="7942" width="9.75" style="4" customWidth="1"/>
    <col min="7943" max="7943" width="12.75" style="4" customWidth="1"/>
    <col min="7944" max="7944" width="9.75" style="4" customWidth="1"/>
    <col min="7945" max="7945" width="12.75" style="4" customWidth="1"/>
    <col min="7946" max="7946" width="9.75" style="4" customWidth="1"/>
    <col min="7947" max="7947" width="12.75" style="4" customWidth="1"/>
    <col min="7948" max="7948" width="9.75" style="4" customWidth="1"/>
    <col min="7949" max="7949" width="12.75" style="4" customWidth="1"/>
    <col min="7950" max="7950" width="9.75" style="4" customWidth="1"/>
    <col min="7951" max="8192" width="9" style="4"/>
    <col min="8193" max="8193" width="12.75" style="4" customWidth="1"/>
    <col min="8194" max="8194" width="9.75" style="4" customWidth="1"/>
    <col min="8195" max="8195" width="12.75" style="4" customWidth="1"/>
    <col min="8196" max="8196" width="9.75" style="4" customWidth="1"/>
    <col min="8197" max="8197" width="12.75" style="4" customWidth="1"/>
    <col min="8198" max="8198" width="9.75" style="4" customWidth="1"/>
    <col min="8199" max="8199" width="12.75" style="4" customWidth="1"/>
    <col min="8200" max="8200" width="9.75" style="4" customWidth="1"/>
    <col min="8201" max="8201" width="12.75" style="4" customWidth="1"/>
    <col min="8202" max="8202" width="9.75" style="4" customWidth="1"/>
    <col min="8203" max="8203" width="12.75" style="4" customWidth="1"/>
    <col min="8204" max="8204" width="9.75" style="4" customWidth="1"/>
    <col min="8205" max="8205" width="12.75" style="4" customWidth="1"/>
    <col min="8206" max="8206" width="9.75" style="4" customWidth="1"/>
    <col min="8207" max="8448" width="9" style="4"/>
    <col min="8449" max="8449" width="12.75" style="4" customWidth="1"/>
    <col min="8450" max="8450" width="9.75" style="4" customWidth="1"/>
    <col min="8451" max="8451" width="12.75" style="4" customWidth="1"/>
    <col min="8452" max="8452" width="9.75" style="4" customWidth="1"/>
    <col min="8453" max="8453" width="12.75" style="4" customWidth="1"/>
    <col min="8454" max="8454" width="9.75" style="4" customWidth="1"/>
    <col min="8455" max="8455" width="12.75" style="4" customWidth="1"/>
    <col min="8456" max="8456" width="9.75" style="4" customWidth="1"/>
    <col min="8457" max="8457" width="12.75" style="4" customWidth="1"/>
    <col min="8458" max="8458" width="9.75" style="4" customWidth="1"/>
    <col min="8459" max="8459" width="12.75" style="4" customWidth="1"/>
    <col min="8460" max="8460" width="9.75" style="4" customWidth="1"/>
    <col min="8461" max="8461" width="12.75" style="4" customWidth="1"/>
    <col min="8462" max="8462" width="9.75" style="4" customWidth="1"/>
    <col min="8463" max="8704" width="9" style="4"/>
    <col min="8705" max="8705" width="12.75" style="4" customWidth="1"/>
    <col min="8706" max="8706" width="9.75" style="4" customWidth="1"/>
    <col min="8707" max="8707" width="12.75" style="4" customWidth="1"/>
    <col min="8708" max="8708" width="9.75" style="4" customWidth="1"/>
    <col min="8709" max="8709" width="12.75" style="4" customWidth="1"/>
    <col min="8710" max="8710" width="9.75" style="4" customWidth="1"/>
    <col min="8711" max="8711" width="12.75" style="4" customWidth="1"/>
    <col min="8712" max="8712" width="9.75" style="4" customWidth="1"/>
    <col min="8713" max="8713" width="12.75" style="4" customWidth="1"/>
    <col min="8714" max="8714" width="9.75" style="4" customWidth="1"/>
    <col min="8715" max="8715" width="12.75" style="4" customWidth="1"/>
    <col min="8716" max="8716" width="9.75" style="4" customWidth="1"/>
    <col min="8717" max="8717" width="12.75" style="4" customWidth="1"/>
    <col min="8718" max="8718" width="9.75" style="4" customWidth="1"/>
    <col min="8719" max="8960" width="9" style="4"/>
    <col min="8961" max="8961" width="12.75" style="4" customWidth="1"/>
    <col min="8962" max="8962" width="9.75" style="4" customWidth="1"/>
    <col min="8963" max="8963" width="12.75" style="4" customWidth="1"/>
    <col min="8964" max="8964" width="9.75" style="4" customWidth="1"/>
    <col min="8965" max="8965" width="12.75" style="4" customWidth="1"/>
    <col min="8966" max="8966" width="9.75" style="4" customWidth="1"/>
    <col min="8967" max="8967" width="12.75" style="4" customWidth="1"/>
    <col min="8968" max="8968" width="9.75" style="4" customWidth="1"/>
    <col min="8969" max="8969" width="12.75" style="4" customWidth="1"/>
    <col min="8970" max="8970" width="9.75" style="4" customWidth="1"/>
    <col min="8971" max="8971" width="12.75" style="4" customWidth="1"/>
    <col min="8972" max="8972" width="9.75" style="4" customWidth="1"/>
    <col min="8973" max="8973" width="12.75" style="4" customWidth="1"/>
    <col min="8974" max="8974" width="9.75" style="4" customWidth="1"/>
    <col min="8975" max="9216" width="9" style="4"/>
    <col min="9217" max="9217" width="12.75" style="4" customWidth="1"/>
    <col min="9218" max="9218" width="9.75" style="4" customWidth="1"/>
    <col min="9219" max="9219" width="12.75" style="4" customWidth="1"/>
    <col min="9220" max="9220" width="9.75" style="4" customWidth="1"/>
    <col min="9221" max="9221" width="12.75" style="4" customWidth="1"/>
    <col min="9222" max="9222" width="9.75" style="4" customWidth="1"/>
    <col min="9223" max="9223" width="12.75" style="4" customWidth="1"/>
    <col min="9224" max="9224" width="9.75" style="4" customWidth="1"/>
    <col min="9225" max="9225" width="12.75" style="4" customWidth="1"/>
    <col min="9226" max="9226" width="9.75" style="4" customWidth="1"/>
    <col min="9227" max="9227" width="12.75" style="4" customWidth="1"/>
    <col min="9228" max="9228" width="9.75" style="4" customWidth="1"/>
    <col min="9229" max="9229" width="12.75" style="4" customWidth="1"/>
    <col min="9230" max="9230" width="9.75" style="4" customWidth="1"/>
    <col min="9231" max="9472" width="9" style="4"/>
    <col min="9473" max="9473" width="12.75" style="4" customWidth="1"/>
    <col min="9474" max="9474" width="9.75" style="4" customWidth="1"/>
    <col min="9475" max="9475" width="12.75" style="4" customWidth="1"/>
    <col min="9476" max="9476" width="9.75" style="4" customWidth="1"/>
    <col min="9477" max="9477" width="12.75" style="4" customWidth="1"/>
    <col min="9478" max="9478" width="9.75" style="4" customWidth="1"/>
    <col min="9479" max="9479" width="12.75" style="4" customWidth="1"/>
    <col min="9480" max="9480" width="9.75" style="4" customWidth="1"/>
    <col min="9481" max="9481" width="12.75" style="4" customWidth="1"/>
    <col min="9482" max="9482" width="9.75" style="4" customWidth="1"/>
    <col min="9483" max="9483" width="12.75" style="4" customWidth="1"/>
    <col min="9484" max="9484" width="9.75" style="4" customWidth="1"/>
    <col min="9485" max="9485" width="12.75" style="4" customWidth="1"/>
    <col min="9486" max="9486" width="9.75" style="4" customWidth="1"/>
    <col min="9487" max="9728" width="9" style="4"/>
    <col min="9729" max="9729" width="12.75" style="4" customWidth="1"/>
    <col min="9730" max="9730" width="9.75" style="4" customWidth="1"/>
    <col min="9731" max="9731" width="12.75" style="4" customWidth="1"/>
    <col min="9732" max="9732" width="9.75" style="4" customWidth="1"/>
    <col min="9733" max="9733" width="12.75" style="4" customWidth="1"/>
    <col min="9734" max="9734" width="9.75" style="4" customWidth="1"/>
    <col min="9735" max="9735" width="12.75" style="4" customWidth="1"/>
    <col min="9736" max="9736" width="9.75" style="4" customWidth="1"/>
    <col min="9737" max="9737" width="12.75" style="4" customWidth="1"/>
    <col min="9738" max="9738" width="9.75" style="4" customWidth="1"/>
    <col min="9739" max="9739" width="12.75" style="4" customWidth="1"/>
    <col min="9740" max="9740" width="9.75" style="4" customWidth="1"/>
    <col min="9741" max="9741" width="12.75" style="4" customWidth="1"/>
    <col min="9742" max="9742" width="9.75" style="4" customWidth="1"/>
    <col min="9743" max="9984" width="9" style="4"/>
    <col min="9985" max="9985" width="12.75" style="4" customWidth="1"/>
    <col min="9986" max="9986" width="9.75" style="4" customWidth="1"/>
    <col min="9987" max="9987" width="12.75" style="4" customWidth="1"/>
    <col min="9988" max="9988" width="9.75" style="4" customWidth="1"/>
    <col min="9989" max="9989" width="12.75" style="4" customWidth="1"/>
    <col min="9990" max="9990" width="9.75" style="4" customWidth="1"/>
    <col min="9991" max="9991" width="12.75" style="4" customWidth="1"/>
    <col min="9992" max="9992" width="9.75" style="4" customWidth="1"/>
    <col min="9993" max="9993" width="12.75" style="4" customWidth="1"/>
    <col min="9994" max="9994" width="9.75" style="4" customWidth="1"/>
    <col min="9995" max="9995" width="12.75" style="4" customWidth="1"/>
    <col min="9996" max="9996" width="9.75" style="4" customWidth="1"/>
    <col min="9997" max="9997" width="12.75" style="4" customWidth="1"/>
    <col min="9998" max="9998" width="9.75" style="4" customWidth="1"/>
    <col min="9999" max="10240" width="9" style="4"/>
    <col min="10241" max="10241" width="12.75" style="4" customWidth="1"/>
    <col min="10242" max="10242" width="9.75" style="4" customWidth="1"/>
    <col min="10243" max="10243" width="12.75" style="4" customWidth="1"/>
    <col min="10244" max="10244" width="9.75" style="4" customWidth="1"/>
    <col min="10245" max="10245" width="12.75" style="4" customWidth="1"/>
    <col min="10246" max="10246" width="9.75" style="4" customWidth="1"/>
    <col min="10247" max="10247" width="12.75" style="4" customWidth="1"/>
    <col min="10248" max="10248" width="9.75" style="4" customWidth="1"/>
    <col min="10249" max="10249" width="12.75" style="4" customWidth="1"/>
    <col min="10250" max="10250" width="9.75" style="4" customWidth="1"/>
    <col min="10251" max="10251" width="12.75" style="4" customWidth="1"/>
    <col min="10252" max="10252" width="9.75" style="4" customWidth="1"/>
    <col min="10253" max="10253" width="12.75" style="4" customWidth="1"/>
    <col min="10254" max="10254" width="9.75" style="4" customWidth="1"/>
    <col min="10255" max="10496" width="9" style="4"/>
    <col min="10497" max="10497" width="12.75" style="4" customWidth="1"/>
    <col min="10498" max="10498" width="9.75" style="4" customWidth="1"/>
    <col min="10499" max="10499" width="12.75" style="4" customWidth="1"/>
    <col min="10500" max="10500" width="9.75" style="4" customWidth="1"/>
    <col min="10501" max="10501" width="12.75" style="4" customWidth="1"/>
    <col min="10502" max="10502" width="9.75" style="4" customWidth="1"/>
    <col min="10503" max="10503" width="12.75" style="4" customWidth="1"/>
    <col min="10504" max="10504" width="9.75" style="4" customWidth="1"/>
    <col min="10505" max="10505" width="12.75" style="4" customWidth="1"/>
    <col min="10506" max="10506" width="9.75" style="4" customWidth="1"/>
    <col min="10507" max="10507" width="12.75" style="4" customWidth="1"/>
    <col min="10508" max="10508" width="9.75" style="4" customWidth="1"/>
    <col min="10509" max="10509" width="12.75" style="4" customWidth="1"/>
    <col min="10510" max="10510" width="9.75" style="4" customWidth="1"/>
    <col min="10511" max="10752" width="9" style="4"/>
    <col min="10753" max="10753" width="12.75" style="4" customWidth="1"/>
    <col min="10754" max="10754" width="9.75" style="4" customWidth="1"/>
    <col min="10755" max="10755" width="12.75" style="4" customWidth="1"/>
    <col min="10756" max="10756" width="9.75" style="4" customWidth="1"/>
    <col min="10757" max="10757" width="12.75" style="4" customWidth="1"/>
    <col min="10758" max="10758" width="9.75" style="4" customWidth="1"/>
    <col min="10759" max="10759" width="12.75" style="4" customWidth="1"/>
    <col min="10760" max="10760" width="9.75" style="4" customWidth="1"/>
    <col min="10761" max="10761" width="12.75" style="4" customWidth="1"/>
    <col min="10762" max="10762" width="9.75" style="4" customWidth="1"/>
    <col min="10763" max="10763" width="12.75" style="4" customWidth="1"/>
    <col min="10764" max="10764" width="9.75" style="4" customWidth="1"/>
    <col min="10765" max="10765" width="12.75" style="4" customWidth="1"/>
    <col min="10766" max="10766" width="9.75" style="4" customWidth="1"/>
    <col min="10767" max="11008" width="9" style="4"/>
    <col min="11009" max="11009" width="12.75" style="4" customWidth="1"/>
    <col min="11010" max="11010" width="9.75" style="4" customWidth="1"/>
    <col min="11011" max="11011" width="12.75" style="4" customWidth="1"/>
    <col min="11012" max="11012" width="9.75" style="4" customWidth="1"/>
    <col min="11013" max="11013" width="12.75" style="4" customWidth="1"/>
    <col min="11014" max="11014" width="9.75" style="4" customWidth="1"/>
    <col min="11015" max="11015" width="12.75" style="4" customWidth="1"/>
    <col min="11016" max="11016" width="9.75" style="4" customWidth="1"/>
    <col min="11017" max="11017" width="12.75" style="4" customWidth="1"/>
    <col min="11018" max="11018" width="9.75" style="4" customWidth="1"/>
    <col min="11019" max="11019" width="12.75" style="4" customWidth="1"/>
    <col min="11020" max="11020" width="9.75" style="4" customWidth="1"/>
    <col min="11021" max="11021" width="12.75" style="4" customWidth="1"/>
    <col min="11022" max="11022" width="9.75" style="4" customWidth="1"/>
    <col min="11023" max="11264" width="9" style="4"/>
    <col min="11265" max="11265" width="12.75" style="4" customWidth="1"/>
    <col min="11266" max="11266" width="9.75" style="4" customWidth="1"/>
    <col min="11267" max="11267" width="12.75" style="4" customWidth="1"/>
    <col min="11268" max="11268" width="9.75" style="4" customWidth="1"/>
    <col min="11269" max="11269" width="12.75" style="4" customWidth="1"/>
    <col min="11270" max="11270" width="9.75" style="4" customWidth="1"/>
    <col min="11271" max="11271" width="12.75" style="4" customWidth="1"/>
    <col min="11272" max="11272" width="9.75" style="4" customWidth="1"/>
    <col min="11273" max="11273" width="12.75" style="4" customWidth="1"/>
    <col min="11274" max="11274" width="9.75" style="4" customWidth="1"/>
    <col min="11275" max="11275" width="12.75" style="4" customWidth="1"/>
    <col min="11276" max="11276" width="9.75" style="4" customWidth="1"/>
    <col min="11277" max="11277" width="12.75" style="4" customWidth="1"/>
    <col min="11278" max="11278" width="9.75" style="4" customWidth="1"/>
    <col min="11279" max="11520" width="9" style="4"/>
    <col min="11521" max="11521" width="12.75" style="4" customWidth="1"/>
    <col min="11522" max="11522" width="9.75" style="4" customWidth="1"/>
    <col min="11523" max="11523" width="12.75" style="4" customWidth="1"/>
    <col min="11524" max="11524" width="9.75" style="4" customWidth="1"/>
    <col min="11525" max="11525" width="12.75" style="4" customWidth="1"/>
    <col min="11526" max="11526" width="9.75" style="4" customWidth="1"/>
    <col min="11527" max="11527" width="12.75" style="4" customWidth="1"/>
    <col min="11528" max="11528" width="9.75" style="4" customWidth="1"/>
    <col min="11529" max="11529" width="12.75" style="4" customWidth="1"/>
    <col min="11530" max="11530" width="9.75" style="4" customWidth="1"/>
    <col min="11531" max="11531" width="12.75" style="4" customWidth="1"/>
    <col min="11532" max="11532" width="9.75" style="4" customWidth="1"/>
    <col min="11533" max="11533" width="12.75" style="4" customWidth="1"/>
    <col min="11534" max="11534" width="9.75" style="4" customWidth="1"/>
    <col min="11535" max="11776" width="9" style="4"/>
    <col min="11777" max="11777" width="12.75" style="4" customWidth="1"/>
    <col min="11778" max="11778" width="9.75" style="4" customWidth="1"/>
    <col min="11779" max="11779" width="12.75" style="4" customWidth="1"/>
    <col min="11780" max="11780" width="9.75" style="4" customWidth="1"/>
    <col min="11781" max="11781" width="12.75" style="4" customWidth="1"/>
    <col min="11782" max="11782" width="9.75" style="4" customWidth="1"/>
    <col min="11783" max="11783" width="12.75" style="4" customWidth="1"/>
    <col min="11784" max="11784" width="9.75" style="4" customWidth="1"/>
    <col min="11785" max="11785" width="12.75" style="4" customWidth="1"/>
    <col min="11786" max="11786" width="9.75" style="4" customWidth="1"/>
    <col min="11787" max="11787" width="12.75" style="4" customWidth="1"/>
    <col min="11788" max="11788" width="9.75" style="4" customWidth="1"/>
    <col min="11789" max="11789" width="12.75" style="4" customWidth="1"/>
    <col min="11790" max="11790" width="9.75" style="4" customWidth="1"/>
    <col min="11791" max="12032" width="9" style="4"/>
    <col min="12033" max="12033" width="12.75" style="4" customWidth="1"/>
    <col min="12034" max="12034" width="9.75" style="4" customWidth="1"/>
    <col min="12035" max="12035" width="12.75" style="4" customWidth="1"/>
    <col min="12036" max="12036" width="9.75" style="4" customWidth="1"/>
    <col min="12037" max="12037" width="12.75" style="4" customWidth="1"/>
    <col min="12038" max="12038" width="9.75" style="4" customWidth="1"/>
    <col min="12039" max="12039" width="12.75" style="4" customWidth="1"/>
    <col min="12040" max="12040" width="9.75" style="4" customWidth="1"/>
    <col min="12041" max="12041" width="12.75" style="4" customWidth="1"/>
    <col min="12042" max="12042" width="9.75" style="4" customWidth="1"/>
    <col min="12043" max="12043" width="12.75" style="4" customWidth="1"/>
    <col min="12044" max="12044" width="9.75" style="4" customWidth="1"/>
    <col min="12045" max="12045" width="12.75" style="4" customWidth="1"/>
    <col min="12046" max="12046" width="9.75" style="4" customWidth="1"/>
    <col min="12047" max="12288" width="9" style="4"/>
    <col min="12289" max="12289" width="12.75" style="4" customWidth="1"/>
    <col min="12290" max="12290" width="9.75" style="4" customWidth="1"/>
    <col min="12291" max="12291" width="12.75" style="4" customWidth="1"/>
    <col min="12292" max="12292" width="9.75" style="4" customWidth="1"/>
    <col min="12293" max="12293" width="12.75" style="4" customWidth="1"/>
    <col min="12294" max="12294" width="9.75" style="4" customWidth="1"/>
    <col min="12295" max="12295" width="12.75" style="4" customWidth="1"/>
    <col min="12296" max="12296" width="9.75" style="4" customWidth="1"/>
    <col min="12297" max="12297" width="12.75" style="4" customWidth="1"/>
    <col min="12298" max="12298" width="9.75" style="4" customWidth="1"/>
    <col min="12299" max="12299" width="12.75" style="4" customWidth="1"/>
    <col min="12300" max="12300" width="9.75" style="4" customWidth="1"/>
    <col min="12301" max="12301" width="12.75" style="4" customWidth="1"/>
    <col min="12302" max="12302" width="9.75" style="4" customWidth="1"/>
    <col min="12303" max="12544" width="9" style="4"/>
    <col min="12545" max="12545" width="12.75" style="4" customWidth="1"/>
    <col min="12546" max="12546" width="9.75" style="4" customWidth="1"/>
    <col min="12547" max="12547" width="12.75" style="4" customWidth="1"/>
    <col min="12548" max="12548" width="9.75" style="4" customWidth="1"/>
    <col min="12549" max="12549" width="12.75" style="4" customWidth="1"/>
    <col min="12550" max="12550" width="9.75" style="4" customWidth="1"/>
    <col min="12551" max="12551" width="12.75" style="4" customWidth="1"/>
    <col min="12552" max="12552" width="9.75" style="4" customWidth="1"/>
    <col min="12553" max="12553" width="12.75" style="4" customWidth="1"/>
    <col min="12554" max="12554" width="9.75" style="4" customWidth="1"/>
    <col min="12555" max="12555" width="12.75" style="4" customWidth="1"/>
    <col min="12556" max="12556" width="9.75" style="4" customWidth="1"/>
    <col min="12557" max="12557" width="12.75" style="4" customWidth="1"/>
    <col min="12558" max="12558" width="9.75" style="4" customWidth="1"/>
    <col min="12559" max="12800" width="9" style="4"/>
    <col min="12801" max="12801" width="12.75" style="4" customWidth="1"/>
    <col min="12802" max="12802" width="9.75" style="4" customWidth="1"/>
    <col min="12803" max="12803" width="12.75" style="4" customWidth="1"/>
    <col min="12804" max="12804" width="9.75" style="4" customWidth="1"/>
    <col min="12805" max="12805" width="12.75" style="4" customWidth="1"/>
    <col min="12806" max="12806" width="9.75" style="4" customWidth="1"/>
    <col min="12807" max="12807" width="12.75" style="4" customWidth="1"/>
    <col min="12808" max="12808" width="9.75" style="4" customWidth="1"/>
    <col min="12809" max="12809" width="12.75" style="4" customWidth="1"/>
    <col min="12810" max="12810" width="9.75" style="4" customWidth="1"/>
    <col min="12811" max="12811" width="12.75" style="4" customWidth="1"/>
    <col min="12812" max="12812" width="9.75" style="4" customWidth="1"/>
    <col min="12813" max="12813" width="12.75" style="4" customWidth="1"/>
    <col min="12814" max="12814" width="9.75" style="4" customWidth="1"/>
    <col min="12815" max="13056" width="9" style="4"/>
    <col min="13057" max="13057" width="12.75" style="4" customWidth="1"/>
    <col min="13058" max="13058" width="9.75" style="4" customWidth="1"/>
    <col min="13059" max="13059" width="12.75" style="4" customWidth="1"/>
    <col min="13060" max="13060" width="9.75" style="4" customWidth="1"/>
    <col min="13061" max="13061" width="12.75" style="4" customWidth="1"/>
    <col min="13062" max="13062" width="9.75" style="4" customWidth="1"/>
    <col min="13063" max="13063" width="12.75" style="4" customWidth="1"/>
    <col min="13064" max="13064" width="9.75" style="4" customWidth="1"/>
    <col min="13065" max="13065" width="12.75" style="4" customWidth="1"/>
    <col min="13066" max="13066" width="9.75" style="4" customWidth="1"/>
    <col min="13067" max="13067" width="12.75" style="4" customWidth="1"/>
    <col min="13068" max="13068" width="9.75" style="4" customWidth="1"/>
    <col min="13069" max="13069" width="12.75" style="4" customWidth="1"/>
    <col min="13070" max="13070" width="9.75" style="4" customWidth="1"/>
    <col min="13071" max="13312" width="9" style="4"/>
    <col min="13313" max="13313" width="12.75" style="4" customWidth="1"/>
    <col min="13314" max="13314" width="9.75" style="4" customWidth="1"/>
    <col min="13315" max="13315" width="12.75" style="4" customWidth="1"/>
    <col min="13316" max="13316" width="9.75" style="4" customWidth="1"/>
    <col min="13317" max="13317" width="12.75" style="4" customWidth="1"/>
    <col min="13318" max="13318" width="9.75" style="4" customWidth="1"/>
    <col min="13319" max="13319" width="12.75" style="4" customWidth="1"/>
    <col min="13320" max="13320" width="9.75" style="4" customWidth="1"/>
    <col min="13321" max="13321" width="12.75" style="4" customWidth="1"/>
    <col min="13322" max="13322" width="9.75" style="4" customWidth="1"/>
    <col min="13323" max="13323" width="12.75" style="4" customWidth="1"/>
    <col min="13324" max="13324" width="9.75" style="4" customWidth="1"/>
    <col min="13325" max="13325" width="12.75" style="4" customWidth="1"/>
    <col min="13326" max="13326" width="9.75" style="4" customWidth="1"/>
    <col min="13327" max="13568" width="9" style="4"/>
    <col min="13569" max="13569" width="12.75" style="4" customWidth="1"/>
    <col min="13570" max="13570" width="9.75" style="4" customWidth="1"/>
    <col min="13571" max="13571" width="12.75" style="4" customWidth="1"/>
    <col min="13572" max="13572" width="9.75" style="4" customWidth="1"/>
    <col min="13573" max="13573" width="12.75" style="4" customWidth="1"/>
    <col min="13574" max="13574" width="9.75" style="4" customWidth="1"/>
    <col min="13575" max="13575" width="12.75" style="4" customWidth="1"/>
    <col min="13576" max="13576" width="9.75" style="4" customWidth="1"/>
    <col min="13577" max="13577" width="12.75" style="4" customWidth="1"/>
    <col min="13578" max="13578" width="9.75" style="4" customWidth="1"/>
    <col min="13579" max="13579" width="12.75" style="4" customWidth="1"/>
    <col min="13580" max="13580" width="9.75" style="4" customWidth="1"/>
    <col min="13581" max="13581" width="12.75" style="4" customWidth="1"/>
    <col min="13582" max="13582" width="9.75" style="4" customWidth="1"/>
    <col min="13583" max="13824" width="9" style="4"/>
    <col min="13825" max="13825" width="12.75" style="4" customWidth="1"/>
    <col min="13826" max="13826" width="9.75" style="4" customWidth="1"/>
    <col min="13827" max="13827" width="12.75" style="4" customWidth="1"/>
    <col min="13828" max="13828" width="9.75" style="4" customWidth="1"/>
    <col min="13829" max="13829" width="12.75" style="4" customWidth="1"/>
    <col min="13830" max="13830" width="9.75" style="4" customWidth="1"/>
    <col min="13831" max="13831" width="12.75" style="4" customWidth="1"/>
    <col min="13832" max="13832" width="9.75" style="4" customWidth="1"/>
    <col min="13833" max="13833" width="12.75" style="4" customWidth="1"/>
    <col min="13834" max="13834" width="9.75" style="4" customWidth="1"/>
    <col min="13835" max="13835" width="12.75" style="4" customWidth="1"/>
    <col min="13836" max="13836" width="9.75" style="4" customWidth="1"/>
    <col min="13837" max="13837" width="12.75" style="4" customWidth="1"/>
    <col min="13838" max="13838" width="9.75" style="4" customWidth="1"/>
    <col min="13839" max="14080" width="9" style="4"/>
    <col min="14081" max="14081" width="12.75" style="4" customWidth="1"/>
    <col min="14082" max="14082" width="9.75" style="4" customWidth="1"/>
    <col min="14083" max="14083" width="12.75" style="4" customWidth="1"/>
    <col min="14084" max="14084" width="9.75" style="4" customWidth="1"/>
    <col min="14085" max="14085" width="12.75" style="4" customWidth="1"/>
    <col min="14086" max="14086" width="9.75" style="4" customWidth="1"/>
    <col min="14087" max="14087" width="12.75" style="4" customWidth="1"/>
    <col min="14088" max="14088" width="9.75" style="4" customWidth="1"/>
    <col min="14089" max="14089" width="12.75" style="4" customWidth="1"/>
    <col min="14090" max="14090" width="9.75" style="4" customWidth="1"/>
    <col min="14091" max="14091" width="12.75" style="4" customWidth="1"/>
    <col min="14092" max="14092" width="9.75" style="4" customWidth="1"/>
    <col min="14093" max="14093" width="12.75" style="4" customWidth="1"/>
    <col min="14094" max="14094" width="9.75" style="4" customWidth="1"/>
    <col min="14095" max="14336" width="9" style="4"/>
    <col min="14337" max="14337" width="12.75" style="4" customWidth="1"/>
    <col min="14338" max="14338" width="9.75" style="4" customWidth="1"/>
    <col min="14339" max="14339" width="12.75" style="4" customWidth="1"/>
    <col min="14340" max="14340" width="9.75" style="4" customWidth="1"/>
    <col min="14341" max="14341" width="12.75" style="4" customWidth="1"/>
    <col min="14342" max="14342" width="9.75" style="4" customWidth="1"/>
    <col min="14343" max="14343" width="12.75" style="4" customWidth="1"/>
    <col min="14344" max="14344" width="9.75" style="4" customWidth="1"/>
    <col min="14345" max="14345" width="12.75" style="4" customWidth="1"/>
    <col min="14346" max="14346" width="9.75" style="4" customWidth="1"/>
    <col min="14347" max="14347" width="12.75" style="4" customWidth="1"/>
    <col min="14348" max="14348" width="9.75" style="4" customWidth="1"/>
    <col min="14349" max="14349" width="12.75" style="4" customWidth="1"/>
    <col min="14350" max="14350" width="9.75" style="4" customWidth="1"/>
    <col min="14351" max="14592" width="9" style="4"/>
    <col min="14593" max="14593" width="12.75" style="4" customWidth="1"/>
    <col min="14594" max="14594" width="9.75" style="4" customWidth="1"/>
    <col min="14595" max="14595" width="12.75" style="4" customWidth="1"/>
    <col min="14596" max="14596" width="9.75" style="4" customWidth="1"/>
    <col min="14597" max="14597" width="12.75" style="4" customWidth="1"/>
    <col min="14598" max="14598" width="9.75" style="4" customWidth="1"/>
    <col min="14599" max="14599" width="12.75" style="4" customWidth="1"/>
    <col min="14600" max="14600" width="9.75" style="4" customWidth="1"/>
    <col min="14601" max="14601" width="12.75" style="4" customWidth="1"/>
    <col min="14602" max="14602" width="9.75" style="4" customWidth="1"/>
    <col min="14603" max="14603" width="12.75" style="4" customWidth="1"/>
    <col min="14604" max="14604" width="9.75" style="4" customWidth="1"/>
    <col min="14605" max="14605" width="12.75" style="4" customWidth="1"/>
    <col min="14606" max="14606" width="9.75" style="4" customWidth="1"/>
    <col min="14607" max="14848" width="9" style="4"/>
    <col min="14849" max="14849" width="12.75" style="4" customWidth="1"/>
    <col min="14850" max="14850" width="9.75" style="4" customWidth="1"/>
    <col min="14851" max="14851" width="12.75" style="4" customWidth="1"/>
    <col min="14852" max="14852" width="9.75" style="4" customWidth="1"/>
    <col min="14853" max="14853" width="12.75" style="4" customWidth="1"/>
    <col min="14854" max="14854" width="9.75" style="4" customWidth="1"/>
    <col min="14855" max="14855" width="12.75" style="4" customWidth="1"/>
    <col min="14856" max="14856" width="9.75" style="4" customWidth="1"/>
    <col min="14857" max="14857" width="12.75" style="4" customWidth="1"/>
    <col min="14858" max="14858" width="9.75" style="4" customWidth="1"/>
    <col min="14859" max="14859" width="12.75" style="4" customWidth="1"/>
    <col min="14860" max="14860" width="9.75" style="4" customWidth="1"/>
    <col min="14861" max="14861" width="12.75" style="4" customWidth="1"/>
    <col min="14862" max="14862" width="9.75" style="4" customWidth="1"/>
    <col min="14863" max="15104" width="9" style="4"/>
    <col min="15105" max="15105" width="12.75" style="4" customWidth="1"/>
    <col min="15106" max="15106" width="9.75" style="4" customWidth="1"/>
    <col min="15107" max="15107" width="12.75" style="4" customWidth="1"/>
    <col min="15108" max="15108" width="9.75" style="4" customWidth="1"/>
    <col min="15109" max="15109" width="12.75" style="4" customWidth="1"/>
    <col min="15110" max="15110" width="9.75" style="4" customWidth="1"/>
    <col min="15111" max="15111" width="12.75" style="4" customWidth="1"/>
    <col min="15112" max="15112" width="9.75" style="4" customWidth="1"/>
    <col min="15113" max="15113" width="12.75" style="4" customWidth="1"/>
    <col min="15114" max="15114" width="9.75" style="4" customWidth="1"/>
    <col min="15115" max="15115" width="12.75" style="4" customWidth="1"/>
    <col min="15116" max="15116" width="9.75" style="4" customWidth="1"/>
    <col min="15117" max="15117" width="12.75" style="4" customWidth="1"/>
    <col min="15118" max="15118" width="9.75" style="4" customWidth="1"/>
    <col min="15119" max="15360" width="9" style="4"/>
    <col min="15361" max="15361" width="12.75" style="4" customWidth="1"/>
    <col min="15362" max="15362" width="9.75" style="4" customWidth="1"/>
    <col min="15363" max="15363" width="12.75" style="4" customWidth="1"/>
    <col min="15364" max="15364" width="9.75" style="4" customWidth="1"/>
    <col min="15365" max="15365" width="12.75" style="4" customWidth="1"/>
    <col min="15366" max="15366" width="9.75" style="4" customWidth="1"/>
    <col min="15367" max="15367" width="12.75" style="4" customWidth="1"/>
    <col min="15368" max="15368" width="9.75" style="4" customWidth="1"/>
    <col min="15369" max="15369" width="12.75" style="4" customWidth="1"/>
    <col min="15370" max="15370" width="9.75" style="4" customWidth="1"/>
    <col min="15371" max="15371" width="12.75" style="4" customWidth="1"/>
    <col min="15372" max="15372" width="9.75" style="4" customWidth="1"/>
    <col min="15373" max="15373" width="12.75" style="4" customWidth="1"/>
    <col min="15374" max="15374" width="9.75" style="4" customWidth="1"/>
    <col min="15375" max="15616" width="9" style="4"/>
    <col min="15617" max="15617" width="12.75" style="4" customWidth="1"/>
    <col min="15618" max="15618" width="9.75" style="4" customWidth="1"/>
    <col min="15619" max="15619" width="12.75" style="4" customWidth="1"/>
    <col min="15620" max="15620" width="9.75" style="4" customWidth="1"/>
    <col min="15621" max="15621" width="12.75" style="4" customWidth="1"/>
    <col min="15622" max="15622" width="9.75" style="4" customWidth="1"/>
    <col min="15623" max="15623" width="12.75" style="4" customWidth="1"/>
    <col min="15624" max="15624" width="9.75" style="4" customWidth="1"/>
    <col min="15625" max="15625" width="12.75" style="4" customWidth="1"/>
    <col min="15626" max="15626" width="9.75" style="4" customWidth="1"/>
    <col min="15627" max="15627" width="12.75" style="4" customWidth="1"/>
    <col min="15628" max="15628" width="9.75" style="4" customWidth="1"/>
    <col min="15629" max="15629" width="12.75" style="4" customWidth="1"/>
    <col min="15630" max="15630" width="9.75" style="4" customWidth="1"/>
    <col min="15631" max="15872" width="9" style="4"/>
    <col min="15873" max="15873" width="12.75" style="4" customWidth="1"/>
    <col min="15874" max="15874" width="9.75" style="4" customWidth="1"/>
    <col min="15875" max="15875" width="12.75" style="4" customWidth="1"/>
    <col min="15876" max="15876" width="9.75" style="4" customWidth="1"/>
    <col min="15877" max="15877" width="12.75" style="4" customWidth="1"/>
    <col min="15878" max="15878" width="9.75" style="4" customWidth="1"/>
    <col min="15879" max="15879" width="12.75" style="4" customWidth="1"/>
    <col min="15880" max="15880" width="9.75" style="4" customWidth="1"/>
    <col min="15881" max="15881" width="12.75" style="4" customWidth="1"/>
    <col min="15882" max="15882" width="9.75" style="4" customWidth="1"/>
    <col min="15883" max="15883" width="12.75" style="4" customWidth="1"/>
    <col min="15884" max="15884" width="9.75" style="4" customWidth="1"/>
    <col min="15885" max="15885" width="12.75" style="4" customWidth="1"/>
    <col min="15886" max="15886" width="9.75" style="4" customWidth="1"/>
    <col min="15887" max="16128" width="9" style="4"/>
    <col min="16129" max="16129" width="12.75" style="4" customWidth="1"/>
    <col min="16130" max="16130" width="9.75" style="4" customWidth="1"/>
    <col min="16131" max="16131" width="12.75" style="4" customWidth="1"/>
    <col min="16132" max="16132" width="9.75" style="4" customWidth="1"/>
    <col min="16133" max="16133" width="12.75" style="4" customWidth="1"/>
    <col min="16134" max="16134" width="9.75" style="4" customWidth="1"/>
    <col min="16135" max="16135" width="12.75" style="4" customWidth="1"/>
    <col min="16136" max="16136" width="9.75" style="4" customWidth="1"/>
    <col min="16137" max="16137" width="12.75" style="4" customWidth="1"/>
    <col min="16138" max="16138" width="9.75" style="4" customWidth="1"/>
    <col min="16139" max="16139" width="12.75" style="4" customWidth="1"/>
    <col min="16140" max="16140" width="9.75" style="4" customWidth="1"/>
    <col min="16141" max="16141" width="12.75" style="4" customWidth="1"/>
    <col min="16142" max="16142" width="9.75" style="4" customWidth="1"/>
    <col min="16143" max="16384" width="9" style="4"/>
  </cols>
  <sheetData>
    <row r="1" spans="1:14" x14ac:dyDescent="0.3">
      <c r="M1" s="308" t="s">
        <v>68</v>
      </c>
      <c r="N1" s="308"/>
    </row>
    <row r="2" spans="1:14" x14ac:dyDescent="0.3">
      <c r="A2" s="309" t="s">
        <v>69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</row>
    <row r="3" spans="1:14" x14ac:dyDescent="0.3">
      <c r="A3" s="309" t="s">
        <v>2336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</row>
    <row r="4" spans="1:14" x14ac:dyDescent="0.3">
      <c r="A4" s="310" t="s">
        <v>70</v>
      </c>
      <c r="B4" s="310"/>
      <c r="C4" s="311" t="s">
        <v>71</v>
      </c>
      <c r="D4" s="311"/>
      <c r="E4" s="310" t="s">
        <v>72</v>
      </c>
      <c r="F4" s="310"/>
      <c r="G4" s="312" t="s">
        <v>73</v>
      </c>
      <c r="H4" s="312"/>
      <c r="I4" s="312" t="s">
        <v>74</v>
      </c>
      <c r="J4" s="312"/>
      <c r="K4" s="312" t="s">
        <v>75</v>
      </c>
      <c r="L4" s="312"/>
      <c r="M4" s="312" t="s">
        <v>76</v>
      </c>
      <c r="N4" s="312"/>
    </row>
    <row r="5" spans="1:14" x14ac:dyDescent="0.3">
      <c r="A5" s="122" t="s">
        <v>77</v>
      </c>
      <c r="B5" s="5" t="s">
        <v>78</v>
      </c>
      <c r="C5" s="122" t="s">
        <v>77</v>
      </c>
      <c r="D5" s="5" t="s">
        <v>78</v>
      </c>
      <c r="E5" s="122" t="s">
        <v>77</v>
      </c>
      <c r="F5" s="5" t="s">
        <v>78</v>
      </c>
      <c r="G5" s="122" t="s">
        <v>77</v>
      </c>
      <c r="H5" s="5" t="s">
        <v>78</v>
      </c>
      <c r="I5" s="122" t="s">
        <v>77</v>
      </c>
      <c r="J5" s="5" t="s">
        <v>78</v>
      </c>
      <c r="K5" s="122" t="s">
        <v>77</v>
      </c>
      <c r="L5" s="5" t="s">
        <v>78</v>
      </c>
      <c r="M5" s="122" t="s">
        <v>77</v>
      </c>
      <c r="N5" s="5" t="s">
        <v>78</v>
      </c>
    </row>
    <row r="6" spans="1:14" s="2" customFormat="1" x14ac:dyDescent="0.3">
      <c r="A6" s="3" t="s">
        <v>58</v>
      </c>
      <c r="B6" s="80">
        <v>50</v>
      </c>
      <c r="C6" s="13" t="s">
        <v>59</v>
      </c>
      <c r="D6" s="81">
        <v>36.67</v>
      </c>
      <c r="E6" s="3" t="s">
        <v>60</v>
      </c>
      <c r="F6" s="81">
        <v>50</v>
      </c>
      <c r="G6" s="3" t="s">
        <v>61</v>
      </c>
      <c r="H6" s="81">
        <v>50</v>
      </c>
      <c r="I6" s="13" t="s">
        <v>62</v>
      </c>
      <c r="J6" s="81">
        <v>50</v>
      </c>
      <c r="K6" s="42" t="s">
        <v>63</v>
      </c>
      <c r="L6" s="6">
        <v>50</v>
      </c>
      <c r="M6" s="3" t="s">
        <v>64</v>
      </c>
      <c r="N6" s="81">
        <v>50</v>
      </c>
    </row>
    <row r="7" spans="1:14" s="2" customFormat="1" x14ac:dyDescent="0.3">
      <c r="A7" s="3" t="s">
        <v>79</v>
      </c>
      <c r="B7" s="81">
        <v>40</v>
      </c>
      <c r="C7" s="13" t="s">
        <v>80</v>
      </c>
      <c r="D7" s="81">
        <v>50</v>
      </c>
      <c r="E7" s="3" t="s">
        <v>81</v>
      </c>
      <c r="F7" s="81">
        <v>40</v>
      </c>
      <c r="G7" s="3" t="s">
        <v>82</v>
      </c>
      <c r="H7" s="81">
        <v>50</v>
      </c>
      <c r="I7" s="13" t="s">
        <v>83</v>
      </c>
      <c r="J7" s="81">
        <v>50</v>
      </c>
      <c r="K7" s="42" t="s">
        <v>84</v>
      </c>
      <c r="L7" s="6">
        <v>50</v>
      </c>
      <c r="M7" s="3" t="s">
        <v>85</v>
      </c>
      <c r="N7" s="81">
        <v>50</v>
      </c>
    </row>
    <row r="8" spans="1:14" s="2" customFormat="1" x14ac:dyDescent="0.3">
      <c r="A8" s="3" t="s">
        <v>86</v>
      </c>
      <c r="B8" s="81">
        <v>37.06</v>
      </c>
      <c r="C8" s="13" t="s">
        <v>87</v>
      </c>
      <c r="D8" s="81">
        <v>50</v>
      </c>
      <c r="E8" s="3" t="s">
        <v>88</v>
      </c>
      <c r="F8" s="81">
        <v>50</v>
      </c>
      <c r="G8" s="3" t="s">
        <v>89</v>
      </c>
      <c r="H8" s="81">
        <v>50</v>
      </c>
      <c r="I8" s="13" t="s">
        <v>90</v>
      </c>
      <c r="J8" s="81">
        <v>50</v>
      </c>
      <c r="K8" s="42" t="s">
        <v>91</v>
      </c>
      <c r="L8" s="6">
        <v>40</v>
      </c>
      <c r="M8" s="3" t="s">
        <v>92</v>
      </c>
      <c r="N8" s="81">
        <v>50</v>
      </c>
    </row>
    <row r="9" spans="1:14" s="2" customFormat="1" x14ac:dyDescent="0.3">
      <c r="A9" s="3" t="s">
        <v>93</v>
      </c>
      <c r="B9" s="81">
        <v>50</v>
      </c>
      <c r="C9" s="13" t="s">
        <v>94</v>
      </c>
      <c r="D9" s="81">
        <v>25</v>
      </c>
      <c r="E9" s="3" t="s">
        <v>95</v>
      </c>
      <c r="F9" s="81">
        <v>50</v>
      </c>
      <c r="G9" s="3" t="s">
        <v>96</v>
      </c>
      <c r="H9" s="81">
        <v>50</v>
      </c>
      <c r="I9" s="13" t="s">
        <v>97</v>
      </c>
      <c r="J9" s="81">
        <v>50</v>
      </c>
      <c r="K9" s="42" t="s">
        <v>98</v>
      </c>
      <c r="L9" s="6">
        <v>50</v>
      </c>
      <c r="M9" s="3" t="s">
        <v>99</v>
      </c>
      <c r="N9" s="81">
        <v>50</v>
      </c>
    </row>
    <row r="10" spans="1:14" s="2" customFormat="1" x14ac:dyDescent="0.3">
      <c r="A10" s="3" t="s">
        <v>100</v>
      </c>
      <c r="B10" s="81">
        <v>50</v>
      </c>
      <c r="C10" s="13" t="s">
        <v>101</v>
      </c>
      <c r="D10" s="81">
        <v>42.86</v>
      </c>
      <c r="E10" s="3" t="s">
        <v>102</v>
      </c>
      <c r="F10" s="81">
        <v>50</v>
      </c>
      <c r="G10" s="3" t="s">
        <v>103</v>
      </c>
      <c r="H10" s="81">
        <v>50</v>
      </c>
      <c r="I10" s="13" t="s">
        <v>104</v>
      </c>
      <c r="J10" s="81">
        <v>50</v>
      </c>
      <c r="K10" s="42" t="s">
        <v>105</v>
      </c>
      <c r="L10" s="6">
        <v>50</v>
      </c>
      <c r="M10" s="7" t="s">
        <v>106</v>
      </c>
      <c r="N10" s="342">
        <v>50</v>
      </c>
    </row>
    <row r="11" spans="1:14" s="2" customFormat="1" x14ac:dyDescent="0.3">
      <c r="A11" s="3" t="s">
        <v>107</v>
      </c>
      <c r="B11" s="81">
        <v>50</v>
      </c>
      <c r="C11" s="13" t="s">
        <v>108</v>
      </c>
      <c r="D11" s="81">
        <v>50</v>
      </c>
      <c r="E11" s="3" t="s">
        <v>109</v>
      </c>
      <c r="F11" s="81">
        <v>50</v>
      </c>
      <c r="G11" s="3" t="s">
        <v>110</v>
      </c>
      <c r="H11" s="81">
        <v>50</v>
      </c>
      <c r="I11" s="13" t="s">
        <v>111</v>
      </c>
      <c r="J11" s="81">
        <v>50</v>
      </c>
      <c r="K11" s="42" t="s">
        <v>112</v>
      </c>
      <c r="L11" s="6">
        <v>50</v>
      </c>
      <c r="M11" s="3" t="s">
        <v>113</v>
      </c>
      <c r="N11" s="81">
        <v>50</v>
      </c>
    </row>
    <row r="12" spans="1:14" s="2" customFormat="1" ht="19.5" thickBot="1" x14ac:dyDescent="0.35">
      <c r="A12" s="3" t="s">
        <v>114</v>
      </c>
      <c r="B12" s="81">
        <v>35</v>
      </c>
      <c r="C12" s="13" t="s">
        <v>115</v>
      </c>
      <c r="D12" s="81">
        <v>50</v>
      </c>
      <c r="E12" s="3" t="s">
        <v>116</v>
      </c>
      <c r="F12" s="81">
        <v>50</v>
      </c>
      <c r="G12" s="3" t="s">
        <v>117</v>
      </c>
      <c r="H12" s="81">
        <v>50</v>
      </c>
      <c r="I12" s="82" t="s">
        <v>118</v>
      </c>
      <c r="J12" s="81">
        <v>50</v>
      </c>
      <c r="K12" s="8" t="s">
        <v>119</v>
      </c>
      <c r="L12" s="9">
        <f>AVERAGE(L6:L11)</f>
        <v>48.333333333333336</v>
      </c>
      <c r="M12" s="3" t="s">
        <v>120</v>
      </c>
      <c r="N12" s="81">
        <v>50</v>
      </c>
    </row>
    <row r="13" spans="1:14" s="2" customFormat="1" ht="19.5" thickTop="1" x14ac:dyDescent="0.3">
      <c r="A13" s="3" t="s">
        <v>121</v>
      </c>
      <c r="B13" s="81">
        <v>50</v>
      </c>
      <c r="C13" s="13" t="s">
        <v>122</v>
      </c>
      <c r="D13" s="81">
        <v>50</v>
      </c>
      <c r="E13" s="3" t="s">
        <v>123</v>
      </c>
      <c r="F13" s="81">
        <v>50</v>
      </c>
      <c r="G13" s="3" t="s">
        <v>124</v>
      </c>
      <c r="H13" s="81">
        <v>50</v>
      </c>
      <c r="I13" s="13" t="s">
        <v>125</v>
      </c>
      <c r="J13" s="81">
        <v>50</v>
      </c>
      <c r="K13" s="10"/>
      <c r="L13" s="10"/>
      <c r="M13" s="3" t="s">
        <v>126</v>
      </c>
      <c r="N13" s="81">
        <v>50</v>
      </c>
    </row>
    <row r="14" spans="1:14" s="2" customFormat="1" ht="19.5" thickBot="1" x14ac:dyDescent="0.35">
      <c r="A14" s="3" t="s">
        <v>127</v>
      </c>
      <c r="B14" s="81">
        <v>50</v>
      </c>
      <c r="C14" s="8" t="s">
        <v>119</v>
      </c>
      <c r="D14" s="12">
        <f>AVERAGE(D6:D13)</f>
        <v>44.316250000000004</v>
      </c>
      <c r="E14" s="13" t="s">
        <v>128</v>
      </c>
      <c r="F14" s="81">
        <v>50</v>
      </c>
      <c r="G14" s="3" t="s">
        <v>129</v>
      </c>
      <c r="H14" s="81">
        <v>50</v>
      </c>
      <c r="I14" s="13" t="s">
        <v>130</v>
      </c>
      <c r="J14" s="81">
        <v>50</v>
      </c>
      <c r="K14" s="10"/>
      <c r="L14" s="10"/>
      <c r="M14" s="3" t="s">
        <v>131</v>
      </c>
      <c r="N14" s="81">
        <v>50</v>
      </c>
    </row>
    <row r="15" spans="1:14" s="2" customFormat="1" ht="20.25" thickTop="1" thickBot="1" x14ac:dyDescent="0.35">
      <c r="A15" s="3" t="s">
        <v>132</v>
      </c>
      <c r="B15" s="81">
        <v>40</v>
      </c>
      <c r="C15" s="10"/>
      <c r="D15" s="10"/>
      <c r="E15" s="3" t="s">
        <v>133</v>
      </c>
      <c r="F15" s="81">
        <v>50</v>
      </c>
      <c r="G15" s="3" t="s">
        <v>134</v>
      </c>
      <c r="H15" s="81">
        <v>50</v>
      </c>
      <c r="I15" s="8" t="s">
        <v>119</v>
      </c>
      <c r="J15" s="12">
        <f>AVERAGE(J6:J14)</f>
        <v>50</v>
      </c>
      <c r="K15" s="10"/>
      <c r="L15" s="10"/>
      <c r="M15" s="3" t="s">
        <v>135</v>
      </c>
      <c r="N15" s="81">
        <v>50</v>
      </c>
    </row>
    <row r="16" spans="1:14" s="2" customFormat="1" ht="19.5" thickTop="1" x14ac:dyDescent="0.3">
      <c r="A16" s="3" t="s">
        <v>136</v>
      </c>
      <c r="B16" s="81">
        <v>50</v>
      </c>
      <c r="C16" s="10"/>
      <c r="D16" s="10"/>
      <c r="E16" s="3" t="s">
        <v>137</v>
      </c>
      <c r="F16" s="81">
        <v>50</v>
      </c>
      <c r="G16" s="3" t="s">
        <v>138</v>
      </c>
      <c r="H16" s="81">
        <v>50</v>
      </c>
      <c r="I16" s="10"/>
      <c r="J16" s="10"/>
      <c r="K16" s="10"/>
      <c r="L16" s="10"/>
      <c r="M16" s="3" t="s">
        <v>139</v>
      </c>
      <c r="N16" s="81">
        <v>50</v>
      </c>
    </row>
    <row r="17" spans="1:14" s="2" customFormat="1" x14ac:dyDescent="0.3">
      <c r="A17" s="55" t="s">
        <v>140</v>
      </c>
      <c r="B17" s="81">
        <v>50</v>
      </c>
      <c r="C17" s="10"/>
      <c r="D17" s="10"/>
      <c r="E17" s="3" t="s">
        <v>141</v>
      </c>
      <c r="F17" s="81">
        <v>50</v>
      </c>
      <c r="G17" s="3" t="s">
        <v>142</v>
      </c>
      <c r="H17" s="81">
        <v>50</v>
      </c>
      <c r="I17" s="10"/>
      <c r="J17" s="10"/>
      <c r="K17" s="10"/>
      <c r="L17" s="10"/>
      <c r="M17" s="3" t="s">
        <v>143</v>
      </c>
      <c r="N17" s="81">
        <v>50</v>
      </c>
    </row>
    <row r="18" spans="1:14" ht="19.5" thickBot="1" x14ac:dyDescent="0.35">
      <c r="A18" s="11" t="s">
        <v>119</v>
      </c>
      <c r="B18" s="12">
        <f>AVERAGE(B6:B17)</f>
        <v>46.004999999999995</v>
      </c>
      <c r="C18" s="10"/>
      <c r="D18" s="10"/>
      <c r="E18" s="3" t="s">
        <v>144</v>
      </c>
      <c r="F18" s="81">
        <v>50</v>
      </c>
      <c r="G18" s="3" t="s">
        <v>145</v>
      </c>
      <c r="H18" s="81">
        <v>50</v>
      </c>
      <c r="I18" s="10"/>
      <c r="J18" s="10"/>
      <c r="K18" s="10"/>
      <c r="L18" s="10"/>
      <c r="M18" s="3" t="s">
        <v>146</v>
      </c>
      <c r="N18" s="81">
        <v>50</v>
      </c>
    </row>
    <row r="19" spans="1:14" ht="19.5" thickTop="1" x14ac:dyDescent="0.3">
      <c r="A19" s="10"/>
      <c r="B19" s="10"/>
      <c r="C19" s="10"/>
      <c r="D19" s="10"/>
      <c r="E19" s="3" t="s">
        <v>147</v>
      </c>
      <c r="F19" s="81">
        <v>50</v>
      </c>
      <c r="G19" s="3" t="s">
        <v>148</v>
      </c>
      <c r="H19" s="81">
        <v>50</v>
      </c>
      <c r="I19" s="10"/>
      <c r="J19" s="10"/>
      <c r="K19" s="10"/>
      <c r="L19" s="10"/>
      <c r="M19" s="3" t="s">
        <v>149</v>
      </c>
      <c r="N19" s="81">
        <v>50</v>
      </c>
    </row>
    <row r="20" spans="1:14" ht="19.5" thickBot="1" x14ac:dyDescent="0.35">
      <c r="E20" s="11" t="s">
        <v>119</v>
      </c>
      <c r="F20" s="9">
        <f>AVERAGE(F6:F19)</f>
        <v>49.285714285714285</v>
      </c>
      <c r="G20" s="3" t="s">
        <v>150</v>
      </c>
      <c r="H20" s="81">
        <v>50</v>
      </c>
      <c r="M20" s="3" t="s">
        <v>151</v>
      </c>
      <c r="N20" s="81">
        <v>50</v>
      </c>
    </row>
    <row r="21" spans="1:14" ht="19.5" thickTop="1" x14ac:dyDescent="0.3">
      <c r="G21" s="3" t="s">
        <v>152</v>
      </c>
      <c r="H21" s="81">
        <v>50</v>
      </c>
      <c r="M21" s="3" t="s">
        <v>153</v>
      </c>
      <c r="N21" s="81">
        <v>50</v>
      </c>
    </row>
    <row r="22" spans="1:14" x14ac:dyDescent="0.3">
      <c r="G22" s="3" t="s">
        <v>154</v>
      </c>
      <c r="H22" s="81">
        <v>50</v>
      </c>
      <c r="M22" s="3" t="s">
        <v>155</v>
      </c>
      <c r="N22" s="81">
        <v>50</v>
      </c>
    </row>
    <row r="23" spans="1:14" x14ac:dyDescent="0.3">
      <c r="G23" s="3" t="s">
        <v>156</v>
      </c>
      <c r="H23" s="81">
        <v>50</v>
      </c>
      <c r="M23" s="3" t="s">
        <v>157</v>
      </c>
      <c r="N23" s="81">
        <v>50</v>
      </c>
    </row>
    <row r="24" spans="1:14" ht="19.5" thickBot="1" x14ac:dyDescent="0.35">
      <c r="G24" s="11" t="s">
        <v>119</v>
      </c>
      <c r="H24" s="12">
        <f>AVERAGE(H6:H23)</f>
        <v>50</v>
      </c>
      <c r="M24" s="3" t="s">
        <v>158</v>
      </c>
      <c r="N24" s="81">
        <v>50</v>
      </c>
    </row>
    <row r="25" spans="1:14" ht="19.5" thickTop="1" x14ac:dyDescent="0.3">
      <c r="M25" s="3" t="s">
        <v>159</v>
      </c>
      <c r="N25" s="81">
        <v>50</v>
      </c>
    </row>
    <row r="26" spans="1:14" x14ac:dyDescent="0.3">
      <c r="A26" s="14" t="s">
        <v>160</v>
      </c>
      <c r="B26" s="4" t="s">
        <v>595</v>
      </c>
      <c r="M26" s="3" t="s">
        <v>161</v>
      </c>
      <c r="N26" s="81">
        <v>50</v>
      </c>
    </row>
    <row r="27" spans="1:14" ht="19.5" thickBot="1" x14ac:dyDescent="0.35">
      <c r="B27" s="4" t="s">
        <v>162</v>
      </c>
      <c r="M27" s="11" t="s">
        <v>119</v>
      </c>
      <c r="N27" s="12">
        <f>AVERAGE(N6:N26)</f>
        <v>50</v>
      </c>
    </row>
    <row r="28" spans="1:14" ht="19.5" thickTop="1" x14ac:dyDescent="0.3"/>
    <row r="33" spans="2:8" x14ac:dyDescent="0.3">
      <c r="D33" s="61"/>
      <c r="E33" s="61"/>
      <c r="F33" s="61"/>
      <c r="G33" s="61"/>
      <c r="H33" s="61"/>
    </row>
    <row r="35" spans="2:8" x14ac:dyDescent="0.3">
      <c r="B35" s="4" t="s">
        <v>602</v>
      </c>
      <c r="D35" s="4" t="s">
        <v>77</v>
      </c>
      <c r="E35" s="4" t="s">
        <v>78</v>
      </c>
      <c r="F35" s="4" t="s">
        <v>603</v>
      </c>
      <c r="G35" s="4" t="s">
        <v>604</v>
      </c>
      <c r="H35" s="4" t="s">
        <v>66</v>
      </c>
    </row>
    <row r="36" spans="2:8" x14ac:dyDescent="0.3">
      <c r="D36" s="4">
        <v>88</v>
      </c>
      <c r="E36" s="4">
        <v>50</v>
      </c>
      <c r="F36" s="4">
        <f>D36*E36</f>
        <v>4400</v>
      </c>
      <c r="G36" s="4">
        <f>B20+D20+F21+H25+J16+L13+N28</f>
        <v>0</v>
      </c>
      <c r="H36" s="79">
        <f>G36/F36*100</f>
        <v>0</v>
      </c>
    </row>
    <row r="41" spans="2:8" x14ac:dyDescent="0.3">
      <c r="G41" s="78"/>
      <c r="H41" s="78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77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F0"/>
  </sheetPr>
  <dimension ref="A1:S1081"/>
  <sheetViews>
    <sheetView tabSelected="1" zoomScale="80" zoomScaleNormal="80" workbookViewId="0">
      <pane xSplit="2" ySplit="4" topLeftCell="C1056" activePane="bottomRight" state="frozen"/>
      <selection activeCell="B12" sqref="B12"/>
      <selection pane="topRight" activeCell="B12" sqref="B12"/>
      <selection pane="bottomLeft" activeCell="B12" sqref="B12"/>
      <selection pane="bottomRight" activeCell="R2" sqref="R2"/>
    </sheetView>
  </sheetViews>
  <sheetFormatPr defaultRowHeight="21" x14ac:dyDescent="0.35"/>
  <cols>
    <col min="1" max="1" width="5.5" style="132" bestFit="1" customWidth="1"/>
    <col min="2" max="2" width="9.875" style="132" bestFit="1" customWidth="1"/>
    <col min="3" max="3" width="5.75" style="132" customWidth="1"/>
    <col min="4" max="4" width="12" style="132" bestFit="1" customWidth="1"/>
    <col min="5" max="5" width="13.5" style="132" customWidth="1"/>
    <col min="6" max="6" width="5.75" style="132" customWidth="1"/>
    <col min="7" max="7" width="20" style="132" customWidth="1"/>
    <col min="8" max="8" width="11.5" style="208" customWidth="1"/>
    <col min="9" max="9" width="4.875" style="246" customWidth="1"/>
    <col min="10" max="10" width="17.375" style="131" customWidth="1"/>
    <col min="11" max="11" width="14.875" style="130" customWidth="1"/>
    <col min="12" max="12" width="16.875" style="131" customWidth="1"/>
    <col min="13" max="13" width="17.75" style="131" customWidth="1"/>
    <col min="14" max="14" width="5.25" style="132" customWidth="1"/>
    <col min="15" max="15" width="5.125" style="132" customWidth="1"/>
    <col min="16" max="16" width="4.875" style="132" customWidth="1"/>
    <col min="17" max="17" width="17.25" style="130" bestFit="1" customWidth="1"/>
    <col min="18" max="18" width="10.75" style="131" bestFit="1" customWidth="1"/>
    <col min="19" max="239" width="9.125" style="132"/>
    <col min="240" max="240" width="6.625" style="132" customWidth="1"/>
    <col min="241" max="241" width="11.375" style="132" customWidth="1"/>
    <col min="242" max="242" width="6.875" style="132" customWidth="1"/>
    <col min="243" max="243" width="16.375" style="132" customWidth="1"/>
    <col min="244" max="244" width="14.125" style="132" customWidth="1"/>
    <col min="245" max="245" width="5.375" style="132" customWidth="1"/>
    <col min="246" max="246" width="44.875" style="132" customWidth="1"/>
    <col min="247" max="247" width="7.25" style="132" customWidth="1"/>
    <col min="248" max="248" width="6.375" style="132" customWidth="1"/>
    <col min="249" max="249" width="11.875" style="132" customWidth="1"/>
    <col min="250" max="250" width="14.625" style="132" customWidth="1"/>
    <col min="251" max="251" width="14.375" style="132" customWidth="1"/>
    <col min="252" max="252" width="12.75" style="132" customWidth="1"/>
    <col min="253" max="253" width="13.875" style="132" customWidth="1"/>
    <col min="254" max="254" width="14.375" style="132" customWidth="1"/>
    <col min="255" max="255" width="12.75" style="132" customWidth="1"/>
    <col min="256" max="256" width="13.875" style="132" customWidth="1"/>
    <col min="257" max="257" width="14.375" style="132" customWidth="1"/>
    <col min="258" max="258" width="12.75" style="132" customWidth="1"/>
    <col min="259" max="261" width="7.375" style="132" customWidth="1"/>
    <col min="262" max="262" width="10.75" style="132" customWidth="1"/>
    <col min="263" max="495" width="9.125" style="132"/>
    <col min="496" max="496" width="6.625" style="132" customWidth="1"/>
    <col min="497" max="497" width="11.375" style="132" customWidth="1"/>
    <col min="498" max="498" width="6.875" style="132" customWidth="1"/>
    <col min="499" max="499" width="16.375" style="132" customWidth="1"/>
    <col min="500" max="500" width="14.125" style="132" customWidth="1"/>
    <col min="501" max="501" width="5.375" style="132" customWidth="1"/>
    <col min="502" max="502" width="44.875" style="132" customWidth="1"/>
    <col min="503" max="503" width="7.25" style="132" customWidth="1"/>
    <col min="504" max="504" width="6.375" style="132" customWidth="1"/>
    <col min="505" max="505" width="11.875" style="132" customWidth="1"/>
    <col min="506" max="506" width="14.625" style="132" customWidth="1"/>
    <col min="507" max="507" width="14.375" style="132" customWidth="1"/>
    <col min="508" max="508" width="12.75" style="132" customWidth="1"/>
    <col min="509" max="509" width="13.875" style="132" customWidth="1"/>
    <col min="510" max="510" width="14.375" style="132" customWidth="1"/>
    <col min="511" max="511" width="12.75" style="132" customWidth="1"/>
    <col min="512" max="512" width="13.875" style="132" customWidth="1"/>
    <col min="513" max="513" width="14.375" style="132" customWidth="1"/>
    <col min="514" max="514" width="12.75" style="132" customWidth="1"/>
    <col min="515" max="517" width="7.375" style="132" customWidth="1"/>
    <col min="518" max="518" width="10.75" style="132" customWidth="1"/>
    <col min="519" max="751" width="9.125" style="132"/>
    <col min="752" max="752" width="6.625" style="132" customWidth="1"/>
    <col min="753" max="753" width="11.375" style="132" customWidth="1"/>
    <col min="754" max="754" width="6.875" style="132" customWidth="1"/>
    <col min="755" max="755" width="16.375" style="132" customWidth="1"/>
    <col min="756" max="756" width="14.125" style="132" customWidth="1"/>
    <col min="757" max="757" width="5.375" style="132" customWidth="1"/>
    <col min="758" max="758" width="44.875" style="132" customWidth="1"/>
    <col min="759" max="759" width="7.25" style="132" customWidth="1"/>
    <col min="760" max="760" width="6.375" style="132" customWidth="1"/>
    <col min="761" max="761" width="11.875" style="132" customWidth="1"/>
    <col min="762" max="762" width="14.625" style="132" customWidth="1"/>
    <col min="763" max="763" width="14.375" style="132" customWidth="1"/>
    <col min="764" max="764" width="12.75" style="132" customWidth="1"/>
    <col min="765" max="765" width="13.875" style="132" customWidth="1"/>
    <col min="766" max="766" width="14.375" style="132" customWidth="1"/>
    <col min="767" max="767" width="12.75" style="132" customWidth="1"/>
    <col min="768" max="768" width="13.875" style="132" customWidth="1"/>
    <col min="769" max="769" width="14.375" style="132" customWidth="1"/>
    <col min="770" max="770" width="12.75" style="132" customWidth="1"/>
    <col min="771" max="773" width="7.375" style="132" customWidth="1"/>
    <col min="774" max="774" width="10.75" style="132" customWidth="1"/>
    <col min="775" max="1007" width="9.125" style="132"/>
    <col min="1008" max="1008" width="6.625" style="132" customWidth="1"/>
    <col min="1009" max="1009" width="11.375" style="132" customWidth="1"/>
    <col min="1010" max="1010" width="6.875" style="132" customWidth="1"/>
    <col min="1011" max="1011" width="16.375" style="132" customWidth="1"/>
    <col min="1012" max="1012" width="14.125" style="132" customWidth="1"/>
    <col min="1013" max="1013" width="5.375" style="132" customWidth="1"/>
    <col min="1014" max="1014" width="44.875" style="132" customWidth="1"/>
    <col min="1015" max="1015" width="7.25" style="132" customWidth="1"/>
    <col min="1016" max="1016" width="6.375" style="132" customWidth="1"/>
    <col min="1017" max="1017" width="11.875" style="132" customWidth="1"/>
    <col min="1018" max="1018" width="14.625" style="132" customWidth="1"/>
    <col min="1019" max="1019" width="14.375" style="132" customWidth="1"/>
    <col min="1020" max="1020" width="12.75" style="132" customWidth="1"/>
    <col min="1021" max="1021" width="13.875" style="132" customWidth="1"/>
    <col min="1022" max="1022" width="14.375" style="132" customWidth="1"/>
    <col min="1023" max="1023" width="12.75" style="132" customWidth="1"/>
    <col min="1024" max="1024" width="13.875" style="132" customWidth="1"/>
    <col min="1025" max="1025" width="14.375" style="132" customWidth="1"/>
    <col min="1026" max="1026" width="12.75" style="132" customWidth="1"/>
    <col min="1027" max="1029" width="7.375" style="132" customWidth="1"/>
    <col min="1030" max="1030" width="10.75" style="132" customWidth="1"/>
    <col min="1031" max="1263" width="9.125" style="132"/>
    <col min="1264" max="1264" width="6.625" style="132" customWidth="1"/>
    <col min="1265" max="1265" width="11.375" style="132" customWidth="1"/>
    <col min="1266" max="1266" width="6.875" style="132" customWidth="1"/>
    <col min="1267" max="1267" width="16.375" style="132" customWidth="1"/>
    <col min="1268" max="1268" width="14.125" style="132" customWidth="1"/>
    <col min="1269" max="1269" width="5.375" style="132" customWidth="1"/>
    <col min="1270" max="1270" width="44.875" style="132" customWidth="1"/>
    <col min="1271" max="1271" width="7.25" style="132" customWidth="1"/>
    <col min="1272" max="1272" width="6.375" style="132" customWidth="1"/>
    <col min="1273" max="1273" width="11.875" style="132" customWidth="1"/>
    <col min="1274" max="1274" width="14.625" style="132" customWidth="1"/>
    <col min="1275" max="1275" width="14.375" style="132" customWidth="1"/>
    <col min="1276" max="1276" width="12.75" style="132" customWidth="1"/>
    <col min="1277" max="1277" width="13.875" style="132" customWidth="1"/>
    <col min="1278" max="1278" width="14.375" style="132" customWidth="1"/>
    <col min="1279" max="1279" width="12.75" style="132" customWidth="1"/>
    <col min="1280" max="1280" width="13.875" style="132" customWidth="1"/>
    <col min="1281" max="1281" width="14.375" style="132" customWidth="1"/>
    <col min="1282" max="1282" width="12.75" style="132" customWidth="1"/>
    <col min="1283" max="1285" width="7.375" style="132" customWidth="1"/>
    <col min="1286" max="1286" width="10.75" style="132" customWidth="1"/>
    <col min="1287" max="1519" width="9.125" style="132"/>
    <col min="1520" max="1520" width="6.625" style="132" customWidth="1"/>
    <col min="1521" max="1521" width="11.375" style="132" customWidth="1"/>
    <col min="1522" max="1522" width="6.875" style="132" customWidth="1"/>
    <col min="1523" max="1523" width="16.375" style="132" customWidth="1"/>
    <col min="1524" max="1524" width="14.125" style="132" customWidth="1"/>
    <col min="1525" max="1525" width="5.375" style="132" customWidth="1"/>
    <col min="1526" max="1526" width="44.875" style="132" customWidth="1"/>
    <col min="1527" max="1527" width="7.25" style="132" customWidth="1"/>
    <col min="1528" max="1528" width="6.375" style="132" customWidth="1"/>
    <col min="1529" max="1529" width="11.875" style="132" customWidth="1"/>
    <col min="1530" max="1530" width="14.625" style="132" customWidth="1"/>
    <col min="1531" max="1531" width="14.375" style="132" customWidth="1"/>
    <col min="1532" max="1532" width="12.75" style="132" customWidth="1"/>
    <col min="1533" max="1533" width="13.875" style="132" customWidth="1"/>
    <col min="1534" max="1534" width="14.375" style="132" customWidth="1"/>
    <col min="1535" max="1535" width="12.75" style="132" customWidth="1"/>
    <col min="1536" max="1536" width="13.875" style="132" customWidth="1"/>
    <col min="1537" max="1537" width="14.375" style="132" customWidth="1"/>
    <col min="1538" max="1538" width="12.75" style="132" customWidth="1"/>
    <col min="1539" max="1541" width="7.375" style="132" customWidth="1"/>
    <col min="1542" max="1542" width="10.75" style="132" customWidth="1"/>
    <col min="1543" max="1775" width="9.125" style="132"/>
    <col min="1776" max="1776" width="6.625" style="132" customWidth="1"/>
    <col min="1777" max="1777" width="11.375" style="132" customWidth="1"/>
    <col min="1778" max="1778" width="6.875" style="132" customWidth="1"/>
    <col min="1779" max="1779" width="16.375" style="132" customWidth="1"/>
    <col min="1780" max="1780" width="14.125" style="132" customWidth="1"/>
    <col min="1781" max="1781" width="5.375" style="132" customWidth="1"/>
    <col min="1782" max="1782" width="44.875" style="132" customWidth="1"/>
    <col min="1783" max="1783" width="7.25" style="132" customWidth="1"/>
    <col min="1784" max="1784" width="6.375" style="132" customWidth="1"/>
    <col min="1785" max="1785" width="11.875" style="132" customWidth="1"/>
    <col min="1786" max="1786" width="14.625" style="132" customWidth="1"/>
    <col min="1787" max="1787" width="14.375" style="132" customWidth="1"/>
    <col min="1788" max="1788" width="12.75" style="132" customWidth="1"/>
    <col min="1789" max="1789" width="13.875" style="132" customWidth="1"/>
    <col min="1790" max="1790" width="14.375" style="132" customWidth="1"/>
    <col min="1791" max="1791" width="12.75" style="132" customWidth="1"/>
    <col min="1792" max="1792" width="13.875" style="132" customWidth="1"/>
    <col min="1793" max="1793" width="14.375" style="132" customWidth="1"/>
    <col min="1794" max="1794" width="12.75" style="132" customWidth="1"/>
    <col min="1795" max="1797" width="7.375" style="132" customWidth="1"/>
    <col min="1798" max="1798" width="10.75" style="132" customWidth="1"/>
    <col min="1799" max="2031" width="9.125" style="132"/>
    <col min="2032" max="2032" width="6.625" style="132" customWidth="1"/>
    <col min="2033" max="2033" width="11.375" style="132" customWidth="1"/>
    <col min="2034" max="2034" width="6.875" style="132" customWidth="1"/>
    <col min="2035" max="2035" width="16.375" style="132" customWidth="1"/>
    <col min="2036" max="2036" width="14.125" style="132" customWidth="1"/>
    <col min="2037" max="2037" width="5.375" style="132" customWidth="1"/>
    <col min="2038" max="2038" width="44.875" style="132" customWidth="1"/>
    <col min="2039" max="2039" width="7.25" style="132" customWidth="1"/>
    <col min="2040" max="2040" width="6.375" style="132" customWidth="1"/>
    <col min="2041" max="2041" width="11.875" style="132" customWidth="1"/>
    <col min="2042" max="2042" width="14.625" style="132" customWidth="1"/>
    <col min="2043" max="2043" width="14.375" style="132" customWidth="1"/>
    <col min="2044" max="2044" width="12.75" style="132" customWidth="1"/>
    <col min="2045" max="2045" width="13.875" style="132" customWidth="1"/>
    <col min="2046" max="2046" width="14.375" style="132" customWidth="1"/>
    <col min="2047" max="2047" width="12.75" style="132" customWidth="1"/>
    <col min="2048" max="2048" width="13.875" style="132" customWidth="1"/>
    <col min="2049" max="2049" width="14.375" style="132" customWidth="1"/>
    <col min="2050" max="2050" width="12.75" style="132" customWidth="1"/>
    <col min="2051" max="2053" width="7.375" style="132" customWidth="1"/>
    <col min="2054" max="2054" width="10.75" style="132" customWidth="1"/>
    <col min="2055" max="2287" width="9.125" style="132"/>
    <col min="2288" max="2288" width="6.625" style="132" customWidth="1"/>
    <col min="2289" max="2289" width="11.375" style="132" customWidth="1"/>
    <col min="2290" max="2290" width="6.875" style="132" customWidth="1"/>
    <col min="2291" max="2291" width="16.375" style="132" customWidth="1"/>
    <col min="2292" max="2292" width="14.125" style="132" customWidth="1"/>
    <col min="2293" max="2293" width="5.375" style="132" customWidth="1"/>
    <col min="2294" max="2294" width="44.875" style="132" customWidth="1"/>
    <col min="2295" max="2295" width="7.25" style="132" customWidth="1"/>
    <col min="2296" max="2296" width="6.375" style="132" customWidth="1"/>
    <col min="2297" max="2297" width="11.875" style="132" customWidth="1"/>
    <col min="2298" max="2298" width="14.625" style="132" customWidth="1"/>
    <col min="2299" max="2299" width="14.375" style="132" customWidth="1"/>
    <col min="2300" max="2300" width="12.75" style="132" customWidth="1"/>
    <col min="2301" max="2301" width="13.875" style="132" customWidth="1"/>
    <col min="2302" max="2302" width="14.375" style="132" customWidth="1"/>
    <col min="2303" max="2303" width="12.75" style="132" customWidth="1"/>
    <col min="2304" max="2304" width="13.875" style="132" customWidth="1"/>
    <col min="2305" max="2305" width="14.375" style="132" customWidth="1"/>
    <col min="2306" max="2306" width="12.75" style="132" customWidth="1"/>
    <col min="2307" max="2309" width="7.375" style="132" customWidth="1"/>
    <col min="2310" max="2310" width="10.75" style="132" customWidth="1"/>
    <col min="2311" max="2543" width="9.125" style="132"/>
    <col min="2544" max="2544" width="6.625" style="132" customWidth="1"/>
    <col min="2545" max="2545" width="11.375" style="132" customWidth="1"/>
    <col min="2546" max="2546" width="6.875" style="132" customWidth="1"/>
    <col min="2547" max="2547" width="16.375" style="132" customWidth="1"/>
    <col min="2548" max="2548" width="14.125" style="132" customWidth="1"/>
    <col min="2549" max="2549" width="5.375" style="132" customWidth="1"/>
    <col min="2550" max="2550" width="44.875" style="132" customWidth="1"/>
    <col min="2551" max="2551" width="7.25" style="132" customWidth="1"/>
    <col min="2552" max="2552" width="6.375" style="132" customWidth="1"/>
    <col min="2553" max="2553" width="11.875" style="132" customWidth="1"/>
    <col min="2554" max="2554" width="14.625" style="132" customWidth="1"/>
    <col min="2555" max="2555" width="14.375" style="132" customWidth="1"/>
    <col min="2556" max="2556" width="12.75" style="132" customWidth="1"/>
    <col min="2557" max="2557" width="13.875" style="132" customWidth="1"/>
    <col min="2558" max="2558" width="14.375" style="132" customWidth="1"/>
    <col min="2559" max="2559" width="12.75" style="132" customWidth="1"/>
    <col min="2560" max="2560" width="13.875" style="132" customWidth="1"/>
    <col min="2561" max="2561" width="14.375" style="132" customWidth="1"/>
    <col min="2562" max="2562" width="12.75" style="132" customWidth="1"/>
    <col min="2563" max="2565" width="7.375" style="132" customWidth="1"/>
    <col min="2566" max="2566" width="10.75" style="132" customWidth="1"/>
    <col min="2567" max="2799" width="9.125" style="132"/>
    <col min="2800" max="2800" width="6.625" style="132" customWidth="1"/>
    <col min="2801" max="2801" width="11.375" style="132" customWidth="1"/>
    <col min="2802" max="2802" width="6.875" style="132" customWidth="1"/>
    <col min="2803" max="2803" width="16.375" style="132" customWidth="1"/>
    <col min="2804" max="2804" width="14.125" style="132" customWidth="1"/>
    <col min="2805" max="2805" width="5.375" style="132" customWidth="1"/>
    <col min="2806" max="2806" width="44.875" style="132" customWidth="1"/>
    <col min="2807" max="2807" width="7.25" style="132" customWidth="1"/>
    <col min="2808" max="2808" width="6.375" style="132" customWidth="1"/>
    <col min="2809" max="2809" width="11.875" style="132" customWidth="1"/>
    <col min="2810" max="2810" width="14.625" style="132" customWidth="1"/>
    <col min="2811" max="2811" width="14.375" style="132" customWidth="1"/>
    <col min="2812" max="2812" width="12.75" style="132" customWidth="1"/>
    <col min="2813" max="2813" width="13.875" style="132" customWidth="1"/>
    <col min="2814" max="2814" width="14.375" style="132" customWidth="1"/>
    <col min="2815" max="2815" width="12.75" style="132" customWidth="1"/>
    <col min="2816" max="2816" width="13.875" style="132" customWidth="1"/>
    <col min="2817" max="2817" width="14.375" style="132" customWidth="1"/>
    <col min="2818" max="2818" width="12.75" style="132" customWidth="1"/>
    <col min="2819" max="2821" width="7.375" style="132" customWidth="1"/>
    <col min="2822" max="2822" width="10.75" style="132" customWidth="1"/>
    <col min="2823" max="3055" width="9.125" style="132"/>
    <col min="3056" max="3056" width="6.625" style="132" customWidth="1"/>
    <col min="3057" max="3057" width="11.375" style="132" customWidth="1"/>
    <col min="3058" max="3058" width="6.875" style="132" customWidth="1"/>
    <col min="3059" max="3059" width="16.375" style="132" customWidth="1"/>
    <col min="3060" max="3060" width="14.125" style="132" customWidth="1"/>
    <col min="3061" max="3061" width="5.375" style="132" customWidth="1"/>
    <col min="3062" max="3062" width="44.875" style="132" customWidth="1"/>
    <col min="3063" max="3063" width="7.25" style="132" customWidth="1"/>
    <col min="3064" max="3064" width="6.375" style="132" customWidth="1"/>
    <col min="3065" max="3065" width="11.875" style="132" customWidth="1"/>
    <col min="3066" max="3066" width="14.625" style="132" customWidth="1"/>
    <col min="3067" max="3067" width="14.375" style="132" customWidth="1"/>
    <col min="3068" max="3068" width="12.75" style="132" customWidth="1"/>
    <col min="3069" max="3069" width="13.875" style="132" customWidth="1"/>
    <col min="3070" max="3070" width="14.375" style="132" customWidth="1"/>
    <col min="3071" max="3071" width="12.75" style="132" customWidth="1"/>
    <col min="3072" max="3072" width="13.875" style="132" customWidth="1"/>
    <col min="3073" max="3073" width="14.375" style="132" customWidth="1"/>
    <col min="3074" max="3074" width="12.75" style="132" customWidth="1"/>
    <col min="3075" max="3077" width="7.375" style="132" customWidth="1"/>
    <col min="3078" max="3078" width="10.75" style="132" customWidth="1"/>
    <col min="3079" max="3311" width="9.125" style="132"/>
    <col min="3312" max="3312" width="6.625" style="132" customWidth="1"/>
    <col min="3313" max="3313" width="11.375" style="132" customWidth="1"/>
    <col min="3314" max="3314" width="6.875" style="132" customWidth="1"/>
    <col min="3315" max="3315" width="16.375" style="132" customWidth="1"/>
    <col min="3316" max="3316" width="14.125" style="132" customWidth="1"/>
    <col min="3317" max="3317" width="5.375" style="132" customWidth="1"/>
    <col min="3318" max="3318" width="44.875" style="132" customWidth="1"/>
    <col min="3319" max="3319" width="7.25" style="132" customWidth="1"/>
    <col min="3320" max="3320" width="6.375" style="132" customWidth="1"/>
    <col min="3321" max="3321" width="11.875" style="132" customWidth="1"/>
    <col min="3322" max="3322" width="14.625" style="132" customWidth="1"/>
    <col min="3323" max="3323" width="14.375" style="132" customWidth="1"/>
    <col min="3324" max="3324" width="12.75" style="132" customWidth="1"/>
    <col min="3325" max="3325" width="13.875" style="132" customWidth="1"/>
    <col min="3326" max="3326" width="14.375" style="132" customWidth="1"/>
    <col min="3327" max="3327" width="12.75" style="132" customWidth="1"/>
    <col min="3328" max="3328" width="13.875" style="132" customWidth="1"/>
    <col min="3329" max="3329" width="14.375" style="132" customWidth="1"/>
    <col min="3330" max="3330" width="12.75" style="132" customWidth="1"/>
    <col min="3331" max="3333" width="7.375" style="132" customWidth="1"/>
    <col min="3334" max="3334" width="10.75" style="132" customWidth="1"/>
    <col min="3335" max="3567" width="9.125" style="132"/>
    <col min="3568" max="3568" width="6.625" style="132" customWidth="1"/>
    <col min="3569" max="3569" width="11.375" style="132" customWidth="1"/>
    <col min="3570" max="3570" width="6.875" style="132" customWidth="1"/>
    <col min="3571" max="3571" width="16.375" style="132" customWidth="1"/>
    <col min="3572" max="3572" width="14.125" style="132" customWidth="1"/>
    <col min="3573" max="3573" width="5.375" style="132" customWidth="1"/>
    <col min="3574" max="3574" width="44.875" style="132" customWidth="1"/>
    <col min="3575" max="3575" width="7.25" style="132" customWidth="1"/>
    <col min="3576" max="3576" width="6.375" style="132" customWidth="1"/>
    <col min="3577" max="3577" width="11.875" style="132" customWidth="1"/>
    <col min="3578" max="3578" width="14.625" style="132" customWidth="1"/>
    <col min="3579" max="3579" width="14.375" style="132" customWidth="1"/>
    <col min="3580" max="3580" width="12.75" style="132" customWidth="1"/>
    <col min="3581" max="3581" width="13.875" style="132" customWidth="1"/>
    <col min="3582" max="3582" width="14.375" style="132" customWidth="1"/>
    <col min="3583" max="3583" width="12.75" style="132" customWidth="1"/>
    <col min="3584" max="3584" width="13.875" style="132" customWidth="1"/>
    <col min="3585" max="3585" width="14.375" style="132" customWidth="1"/>
    <col min="3586" max="3586" width="12.75" style="132" customWidth="1"/>
    <col min="3587" max="3589" width="7.375" style="132" customWidth="1"/>
    <col min="3590" max="3590" width="10.75" style="132" customWidth="1"/>
    <col min="3591" max="3823" width="9.125" style="132"/>
    <col min="3824" max="3824" width="6.625" style="132" customWidth="1"/>
    <col min="3825" max="3825" width="11.375" style="132" customWidth="1"/>
    <col min="3826" max="3826" width="6.875" style="132" customWidth="1"/>
    <col min="3827" max="3827" width="16.375" style="132" customWidth="1"/>
    <col min="3828" max="3828" width="14.125" style="132" customWidth="1"/>
    <col min="3829" max="3829" width="5.375" style="132" customWidth="1"/>
    <col min="3830" max="3830" width="44.875" style="132" customWidth="1"/>
    <col min="3831" max="3831" width="7.25" style="132" customWidth="1"/>
    <col min="3832" max="3832" width="6.375" style="132" customWidth="1"/>
    <col min="3833" max="3833" width="11.875" style="132" customWidth="1"/>
    <col min="3834" max="3834" width="14.625" style="132" customWidth="1"/>
    <col min="3835" max="3835" width="14.375" style="132" customWidth="1"/>
    <col min="3836" max="3836" width="12.75" style="132" customWidth="1"/>
    <col min="3837" max="3837" width="13.875" style="132" customWidth="1"/>
    <col min="3838" max="3838" width="14.375" style="132" customWidth="1"/>
    <col min="3839" max="3839" width="12.75" style="132" customWidth="1"/>
    <col min="3840" max="3840" width="13.875" style="132" customWidth="1"/>
    <col min="3841" max="3841" width="14.375" style="132" customWidth="1"/>
    <col min="3842" max="3842" width="12.75" style="132" customWidth="1"/>
    <col min="3843" max="3845" width="7.375" style="132" customWidth="1"/>
    <col min="3846" max="3846" width="10.75" style="132" customWidth="1"/>
    <col min="3847" max="4079" width="9.125" style="132"/>
    <col min="4080" max="4080" width="6.625" style="132" customWidth="1"/>
    <col min="4081" max="4081" width="11.375" style="132" customWidth="1"/>
    <col min="4082" max="4082" width="6.875" style="132" customWidth="1"/>
    <col min="4083" max="4083" width="16.375" style="132" customWidth="1"/>
    <col min="4084" max="4084" width="14.125" style="132" customWidth="1"/>
    <col min="4085" max="4085" width="5.375" style="132" customWidth="1"/>
    <col min="4086" max="4086" width="44.875" style="132" customWidth="1"/>
    <col min="4087" max="4087" width="7.25" style="132" customWidth="1"/>
    <col min="4088" max="4088" width="6.375" style="132" customWidth="1"/>
    <col min="4089" max="4089" width="11.875" style="132" customWidth="1"/>
    <col min="4090" max="4090" width="14.625" style="132" customWidth="1"/>
    <col min="4091" max="4091" width="14.375" style="132" customWidth="1"/>
    <col min="4092" max="4092" width="12.75" style="132" customWidth="1"/>
    <col min="4093" max="4093" width="13.875" style="132" customWidth="1"/>
    <col min="4094" max="4094" width="14.375" style="132" customWidth="1"/>
    <col min="4095" max="4095" width="12.75" style="132" customWidth="1"/>
    <col min="4096" max="4096" width="13.875" style="132" customWidth="1"/>
    <col min="4097" max="4097" width="14.375" style="132" customWidth="1"/>
    <col min="4098" max="4098" width="12.75" style="132" customWidth="1"/>
    <col min="4099" max="4101" width="7.375" style="132" customWidth="1"/>
    <col min="4102" max="4102" width="10.75" style="132" customWidth="1"/>
    <col min="4103" max="4335" width="9.125" style="132"/>
    <col min="4336" max="4336" width="6.625" style="132" customWidth="1"/>
    <col min="4337" max="4337" width="11.375" style="132" customWidth="1"/>
    <col min="4338" max="4338" width="6.875" style="132" customWidth="1"/>
    <col min="4339" max="4339" width="16.375" style="132" customWidth="1"/>
    <col min="4340" max="4340" width="14.125" style="132" customWidth="1"/>
    <col min="4341" max="4341" width="5.375" style="132" customWidth="1"/>
    <col min="4342" max="4342" width="44.875" style="132" customWidth="1"/>
    <col min="4343" max="4343" width="7.25" style="132" customWidth="1"/>
    <col min="4344" max="4344" width="6.375" style="132" customWidth="1"/>
    <col min="4345" max="4345" width="11.875" style="132" customWidth="1"/>
    <col min="4346" max="4346" width="14.625" style="132" customWidth="1"/>
    <col min="4347" max="4347" width="14.375" style="132" customWidth="1"/>
    <col min="4348" max="4348" width="12.75" style="132" customWidth="1"/>
    <col min="4349" max="4349" width="13.875" style="132" customWidth="1"/>
    <col min="4350" max="4350" width="14.375" style="132" customWidth="1"/>
    <col min="4351" max="4351" width="12.75" style="132" customWidth="1"/>
    <col min="4352" max="4352" width="13.875" style="132" customWidth="1"/>
    <col min="4353" max="4353" width="14.375" style="132" customWidth="1"/>
    <col min="4354" max="4354" width="12.75" style="132" customWidth="1"/>
    <col min="4355" max="4357" width="7.375" style="132" customWidth="1"/>
    <col min="4358" max="4358" width="10.75" style="132" customWidth="1"/>
    <col min="4359" max="4591" width="9.125" style="132"/>
    <col min="4592" max="4592" width="6.625" style="132" customWidth="1"/>
    <col min="4593" max="4593" width="11.375" style="132" customWidth="1"/>
    <col min="4594" max="4594" width="6.875" style="132" customWidth="1"/>
    <col min="4595" max="4595" width="16.375" style="132" customWidth="1"/>
    <col min="4596" max="4596" width="14.125" style="132" customWidth="1"/>
    <col min="4597" max="4597" width="5.375" style="132" customWidth="1"/>
    <col min="4598" max="4598" width="44.875" style="132" customWidth="1"/>
    <col min="4599" max="4599" width="7.25" style="132" customWidth="1"/>
    <col min="4600" max="4600" width="6.375" style="132" customWidth="1"/>
    <col min="4601" max="4601" width="11.875" style="132" customWidth="1"/>
    <col min="4602" max="4602" width="14.625" style="132" customWidth="1"/>
    <col min="4603" max="4603" width="14.375" style="132" customWidth="1"/>
    <col min="4604" max="4604" width="12.75" style="132" customWidth="1"/>
    <col min="4605" max="4605" width="13.875" style="132" customWidth="1"/>
    <col min="4606" max="4606" width="14.375" style="132" customWidth="1"/>
    <col min="4607" max="4607" width="12.75" style="132" customWidth="1"/>
    <col min="4608" max="4608" width="13.875" style="132" customWidth="1"/>
    <col min="4609" max="4609" width="14.375" style="132" customWidth="1"/>
    <col min="4610" max="4610" width="12.75" style="132" customWidth="1"/>
    <col min="4611" max="4613" width="7.375" style="132" customWidth="1"/>
    <col min="4614" max="4614" width="10.75" style="132" customWidth="1"/>
    <col min="4615" max="4847" width="9.125" style="132"/>
    <col min="4848" max="4848" width="6.625" style="132" customWidth="1"/>
    <col min="4849" max="4849" width="11.375" style="132" customWidth="1"/>
    <col min="4850" max="4850" width="6.875" style="132" customWidth="1"/>
    <col min="4851" max="4851" width="16.375" style="132" customWidth="1"/>
    <col min="4852" max="4852" width="14.125" style="132" customWidth="1"/>
    <col min="4853" max="4853" width="5.375" style="132" customWidth="1"/>
    <col min="4854" max="4854" width="44.875" style="132" customWidth="1"/>
    <col min="4855" max="4855" width="7.25" style="132" customWidth="1"/>
    <col min="4856" max="4856" width="6.375" style="132" customWidth="1"/>
    <col min="4857" max="4857" width="11.875" style="132" customWidth="1"/>
    <col min="4858" max="4858" width="14.625" style="132" customWidth="1"/>
    <col min="4859" max="4859" width="14.375" style="132" customWidth="1"/>
    <col min="4860" max="4860" width="12.75" style="132" customWidth="1"/>
    <col min="4861" max="4861" width="13.875" style="132" customWidth="1"/>
    <col min="4862" max="4862" width="14.375" style="132" customWidth="1"/>
    <col min="4863" max="4863" width="12.75" style="132" customWidth="1"/>
    <col min="4864" max="4864" width="13.875" style="132" customWidth="1"/>
    <col min="4865" max="4865" width="14.375" style="132" customWidth="1"/>
    <col min="4866" max="4866" width="12.75" style="132" customWidth="1"/>
    <col min="4867" max="4869" width="7.375" style="132" customWidth="1"/>
    <col min="4870" max="4870" width="10.75" style="132" customWidth="1"/>
    <col min="4871" max="5103" width="9.125" style="132"/>
    <col min="5104" max="5104" width="6.625" style="132" customWidth="1"/>
    <col min="5105" max="5105" width="11.375" style="132" customWidth="1"/>
    <col min="5106" max="5106" width="6.875" style="132" customWidth="1"/>
    <col min="5107" max="5107" width="16.375" style="132" customWidth="1"/>
    <col min="5108" max="5108" width="14.125" style="132" customWidth="1"/>
    <col min="5109" max="5109" width="5.375" style="132" customWidth="1"/>
    <col min="5110" max="5110" width="44.875" style="132" customWidth="1"/>
    <col min="5111" max="5111" width="7.25" style="132" customWidth="1"/>
    <col min="5112" max="5112" width="6.375" style="132" customWidth="1"/>
    <col min="5113" max="5113" width="11.875" style="132" customWidth="1"/>
    <col min="5114" max="5114" width="14.625" style="132" customWidth="1"/>
    <col min="5115" max="5115" width="14.375" style="132" customWidth="1"/>
    <col min="5116" max="5116" width="12.75" style="132" customWidth="1"/>
    <col min="5117" max="5117" width="13.875" style="132" customWidth="1"/>
    <col min="5118" max="5118" width="14.375" style="132" customWidth="1"/>
    <col min="5119" max="5119" width="12.75" style="132" customWidth="1"/>
    <col min="5120" max="5120" width="13.875" style="132" customWidth="1"/>
    <col min="5121" max="5121" width="14.375" style="132" customWidth="1"/>
    <col min="5122" max="5122" width="12.75" style="132" customWidth="1"/>
    <col min="5123" max="5125" width="7.375" style="132" customWidth="1"/>
    <col min="5126" max="5126" width="10.75" style="132" customWidth="1"/>
    <col min="5127" max="5359" width="9.125" style="132"/>
    <col min="5360" max="5360" width="6.625" style="132" customWidth="1"/>
    <col min="5361" max="5361" width="11.375" style="132" customWidth="1"/>
    <col min="5362" max="5362" width="6.875" style="132" customWidth="1"/>
    <col min="5363" max="5363" width="16.375" style="132" customWidth="1"/>
    <col min="5364" max="5364" width="14.125" style="132" customWidth="1"/>
    <col min="5365" max="5365" width="5.375" style="132" customWidth="1"/>
    <col min="5366" max="5366" width="44.875" style="132" customWidth="1"/>
    <col min="5367" max="5367" width="7.25" style="132" customWidth="1"/>
    <col min="5368" max="5368" width="6.375" style="132" customWidth="1"/>
    <col min="5369" max="5369" width="11.875" style="132" customWidth="1"/>
    <col min="5370" max="5370" width="14.625" style="132" customWidth="1"/>
    <col min="5371" max="5371" width="14.375" style="132" customWidth="1"/>
    <col min="5372" max="5372" width="12.75" style="132" customWidth="1"/>
    <col min="5373" max="5373" width="13.875" style="132" customWidth="1"/>
    <col min="5374" max="5374" width="14.375" style="132" customWidth="1"/>
    <col min="5375" max="5375" width="12.75" style="132" customWidth="1"/>
    <col min="5376" max="5376" width="13.875" style="132" customWidth="1"/>
    <col min="5377" max="5377" width="14.375" style="132" customWidth="1"/>
    <col min="5378" max="5378" width="12.75" style="132" customWidth="1"/>
    <col min="5379" max="5381" width="7.375" style="132" customWidth="1"/>
    <col min="5382" max="5382" width="10.75" style="132" customWidth="1"/>
    <col min="5383" max="5615" width="9.125" style="132"/>
    <col min="5616" max="5616" width="6.625" style="132" customWidth="1"/>
    <col min="5617" max="5617" width="11.375" style="132" customWidth="1"/>
    <col min="5618" max="5618" width="6.875" style="132" customWidth="1"/>
    <col min="5619" max="5619" width="16.375" style="132" customWidth="1"/>
    <col min="5620" max="5620" width="14.125" style="132" customWidth="1"/>
    <col min="5621" max="5621" width="5.375" style="132" customWidth="1"/>
    <col min="5622" max="5622" width="44.875" style="132" customWidth="1"/>
    <col min="5623" max="5623" width="7.25" style="132" customWidth="1"/>
    <col min="5624" max="5624" width="6.375" style="132" customWidth="1"/>
    <col min="5625" max="5625" width="11.875" style="132" customWidth="1"/>
    <col min="5626" max="5626" width="14.625" style="132" customWidth="1"/>
    <col min="5627" max="5627" width="14.375" style="132" customWidth="1"/>
    <col min="5628" max="5628" width="12.75" style="132" customWidth="1"/>
    <col min="5629" max="5629" width="13.875" style="132" customWidth="1"/>
    <col min="5630" max="5630" width="14.375" style="132" customWidth="1"/>
    <col min="5631" max="5631" width="12.75" style="132" customWidth="1"/>
    <col min="5632" max="5632" width="13.875" style="132" customWidth="1"/>
    <col min="5633" max="5633" width="14.375" style="132" customWidth="1"/>
    <col min="5634" max="5634" width="12.75" style="132" customWidth="1"/>
    <col min="5635" max="5637" width="7.375" style="132" customWidth="1"/>
    <col min="5638" max="5638" width="10.75" style="132" customWidth="1"/>
    <col min="5639" max="5871" width="9.125" style="132"/>
    <col min="5872" max="5872" width="6.625" style="132" customWidth="1"/>
    <col min="5873" max="5873" width="11.375" style="132" customWidth="1"/>
    <col min="5874" max="5874" width="6.875" style="132" customWidth="1"/>
    <col min="5875" max="5875" width="16.375" style="132" customWidth="1"/>
    <col min="5876" max="5876" width="14.125" style="132" customWidth="1"/>
    <col min="5877" max="5877" width="5.375" style="132" customWidth="1"/>
    <col min="5878" max="5878" width="44.875" style="132" customWidth="1"/>
    <col min="5879" max="5879" width="7.25" style="132" customWidth="1"/>
    <col min="5880" max="5880" width="6.375" style="132" customWidth="1"/>
    <col min="5881" max="5881" width="11.875" style="132" customWidth="1"/>
    <col min="5882" max="5882" width="14.625" style="132" customWidth="1"/>
    <col min="5883" max="5883" width="14.375" style="132" customWidth="1"/>
    <col min="5884" max="5884" width="12.75" style="132" customWidth="1"/>
    <col min="5885" max="5885" width="13.875" style="132" customWidth="1"/>
    <col min="5886" max="5886" width="14.375" style="132" customWidth="1"/>
    <col min="5887" max="5887" width="12.75" style="132" customWidth="1"/>
    <col min="5888" max="5888" width="13.875" style="132" customWidth="1"/>
    <col min="5889" max="5889" width="14.375" style="132" customWidth="1"/>
    <col min="5890" max="5890" width="12.75" style="132" customWidth="1"/>
    <col min="5891" max="5893" width="7.375" style="132" customWidth="1"/>
    <col min="5894" max="5894" width="10.75" style="132" customWidth="1"/>
    <col min="5895" max="6127" width="9.125" style="132"/>
    <col min="6128" max="6128" width="6.625" style="132" customWidth="1"/>
    <col min="6129" max="6129" width="11.375" style="132" customWidth="1"/>
    <col min="6130" max="6130" width="6.875" style="132" customWidth="1"/>
    <col min="6131" max="6131" width="16.375" style="132" customWidth="1"/>
    <col min="6132" max="6132" width="14.125" style="132" customWidth="1"/>
    <col min="6133" max="6133" width="5.375" style="132" customWidth="1"/>
    <col min="6134" max="6134" width="44.875" style="132" customWidth="1"/>
    <col min="6135" max="6135" width="7.25" style="132" customWidth="1"/>
    <col min="6136" max="6136" width="6.375" style="132" customWidth="1"/>
    <col min="6137" max="6137" width="11.875" style="132" customWidth="1"/>
    <col min="6138" max="6138" width="14.625" style="132" customWidth="1"/>
    <col min="6139" max="6139" width="14.375" style="132" customWidth="1"/>
    <col min="6140" max="6140" width="12.75" style="132" customWidth="1"/>
    <col min="6141" max="6141" width="13.875" style="132" customWidth="1"/>
    <col min="6142" max="6142" width="14.375" style="132" customWidth="1"/>
    <col min="6143" max="6143" width="12.75" style="132" customWidth="1"/>
    <col min="6144" max="6144" width="13.875" style="132" customWidth="1"/>
    <col min="6145" max="6145" width="14.375" style="132" customWidth="1"/>
    <col min="6146" max="6146" width="12.75" style="132" customWidth="1"/>
    <col min="6147" max="6149" width="7.375" style="132" customWidth="1"/>
    <col min="6150" max="6150" width="10.75" style="132" customWidth="1"/>
    <col min="6151" max="6383" width="9.125" style="132"/>
    <col min="6384" max="6384" width="6.625" style="132" customWidth="1"/>
    <col min="6385" max="6385" width="11.375" style="132" customWidth="1"/>
    <col min="6386" max="6386" width="6.875" style="132" customWidth="1"/>
    <col min="6387" max="6387" width="16.375" style="132" customWidth="1"/>
    <col min="6388" max="6388" width="14.125" style="132" customWidth="1"/>
    <col min="6389" max="6389" width="5.375" style="132" customWidth="1"/>
    <col min="6390" max="6390" width="44.875" style="132" customWidth="1"/>
    <col min="6391" max="6391" width="7.25" style="132" customWidth="1"/>
    <col min="6392" max="6392" width="6.375" style="132" customWidth="1"/>
    <col min="6393" max="6393" width="11.875" style="132" customWidth="1"/>
    <col min="6394" max="6394" width="14.625" style="132" customWidth="1"/>
    <col min="6395" max="6395" width="14.375" style="132" customWidth="1"/>
    <col min="6396" max="6396" width="12.75" style="132" customWidth="1"/>
    <col min="6397" max="6397" width="13.875" style="132" customWidth="1"/>
    <col min="6398" max="6398" width="14.375" style="132" customWidth="1"/>
    <col min="6399" max="6399" width="12.75" style="132" customWidth="1"/>
    <col min="6400" max="6400" width="13.875" style="132" customWidth="1"/>
    <col min="6401" max="6401" width="14.375" style="132" customWidth="1"/>
    <col min="6402" max="6402" width="12.75" style="132" customWidth="1"/>
    <col min="6403" max="6405" width="7.375" style="132" customWidth="1"/>
    <col min="6406" max="6406" width="10.75" style="132" customWidth="1"/>
    <col min="6407" max="6639" width="9.125" style="132"/>
    <col min="6640" max="6640" width="6.625" style="132" customWidth="1"/>
    <col min="6641" max="6641" width="11.375" style="132" customWidth="1"/>
    <col min="6642" max="6642" width="6.875" style="132" customWidth="1"/>
    <col min="6643" max="6643" width="16.375" style="132" customWidth="1"/>
    <col min="6644" max="6644" width="14.125" style="132" customWidth="1"/>
    <col min="6645" max="6645" width="5.375" style="132" customWidth="1"/>
    <col min="6646" max="6646" width="44.875" style="132" customWidth="1"/>
    <col min="6647" max="6647" width="7.25" style="132" customWidth="1"/>
    <col min="6648" max="6648" width="6.375" style="132" customWidth="1"/>
    <col min="6649" max="6649" width="11.875" style="132" customWidth="1"/>
    <col min="6650" max="6650" width="14.625" style="132" customWidth="1"/>
    <col min="6651" max="6651" width="14.375" style="132" customWidth="1"/>
    <col min="6652" max="6652" width="12.75" style="132" customWidth="1"/>
    <col min="6653" max="6653" width="13.875" style="132" customWidth="1"/>
    <col min="6654" max="6654" width="14.375" style="132" customWidth="1"/>
    <col min="6655" max="6655" width="12.75" style="132" customWidth="1"/>
    <col min="6656" max="6656" width="13.875" style="132" customWidth="1"/>
    <col min="6657" max="6657" width="14.375" style="132" customWidth="1"/>
    <col min="6658" max="6658" width="12.75" style="132" customWidth="1"/>
    <col min="6659" max="6661" width="7.375" style="132" customWidth="1"/>
    <col min="6662" max="6662" width="10.75" style="132" customWidth="1"/>
    <col min="6663" max="6895" width="9.125" style="132"/>
    <col min="6896" max="6896" width="6.625" style="132" customWidth="1"/>
    <col min="6897" max="6897" width="11.375" style="132" customWidth="1"/>
    <col min="6898" max="6898" width="6.875" style="132" customWidth="1"/>
    <col min="6899" max="6899" width="16.375" style="132" customWidth="1"/>
    <col min="6900" max="6900" width="14.125" style="132" customWidth="1"/>
    <col min="6901" max="6901" width="5.375" style="132" customWidth="1"/>
    <col min="6902" max="6902" width="44.875" style="132" customWidth="1"/>
    <col min="6903" max="6903" width="7.25" style="132" customWidth="1"/>
    <col min="6904" max="6904" width="6.375" style="132" customWidth="1"/>
    <col min="6905" max="6905" width="11.875" style="132" customWidth="1"/>
    <col min="6906" max="6906" width="14.625" style="132" customWidth="1"/>
    <col min="6907" max="6907" width="14.375" style="132" customWidth="1"/>
    <col min="6908" max="6908" width="12.75" style="132" customWidth="1"/>
    <col min="6909" max="6909" width="13.875" style="132" customWidth="1"/>
    <col min="6910" max="6910" width="14.375" style="132" customWidth="1"/>
    <col min="6911" max="6911" width="12.75" style="132" customWidth="1"/>
    <col min="6912" max="6912" width="13.875" style="132" customWidth="1"/>
    <col min="6913" max="6913" width="14.375" style="132" customWidth="1"/>
    <col min="6914" max="6914" width="12.75" style="132" customWidth="1"/>
    <col min="6915" max="6917" width="7.375" style="132" customWidth="1"/>
    <col min="6918" max="6918" width="10.75" style="132" customWidth="1"/>
    <col min="6919" max="7151" width="9.125" style="132"/>
    <col min="7152" max="7152" width="6.625" style="132" customWidth="1"/>
    <col min="7153" max="7153" width="11.375" style="132" customWidth="1"/>
    <col min="7154" max="7154" width="6.875" style="132" customWidth="1"/>
    <col min="7155" max="7155" width="16.375" style="132" customWidth="1"/>
    <col min="7156" max="7156" width="14.125" style="132" customWidth="1"/>
    <col min="7157" max="7157" width="5.375" style="132" customWidth="1"/>
    <col min="7158" max="7158" width="44.875" style="132" customWidth="1"/>
    <col min="7159" max="7159" width="7.25" style="132" customWidth="1"/>
    <col min="7160" max="7160" width="6.375" style="132" customWidth="1"/>
    <col min="7161" max="7161" width="11.875" style="132" customWidth="1"/>
    <col min="7162" max="7162" width="14.625" style="132" customWidth="1"/>
    <col min="7163" max="7163" width="14.375" style="132" customWidth="1"/>
    <col min="7164" max="7164" width="12.75" style="132" customWidth="1"/>
    <col min="7165" max="7165" width="13.875" style="132" customWidth="1"/>
    <col min="7166" max="7166" width="14.375" style="132" customWidth="1"/>
    <col min="7167" max="7167" width="12.75" style="132" customWidth="1"/>
    <col min="7168" max="7168" width="13.875" style="132" customWidth="1"/>
    <col min="7169" max="7169" width="14.375" style="132" customWidth="1"/>
    <col min="7170" max="7170" width="12.75" style="132" customWidth="1"/>
    <col min="7171" max="7173" width="7.375" style="132" customWidth="1"/>
    <col min="7174" max="7174" width="10.75" style="132" customWidth="1"/>
    <col min="7175" max="7407" width="9.125" style="132"/>
    <col min="7408" max="7408" width="6.625" style="132" customWidth="1"/>
    <col min="7409" max="7409" width="11.375" style="132" customWidth="1"/>
    <col min="7410" max="7410" width="6.875" style="132" customWidth="1"/>
    <col min="7411" max="7411" width="16.375" style="132" customWidth="1"/>
    <col min="7412" max="7412" width="14.125" style="132" customWidth="1"/>
    <col min="7413" max="7413" width="5.375" style="132" customWidth="1"/>
    <col min="7414" max="7414" width="44.875" style="132" customWidth="1"/>
    <col min="7415" max="7415" width="7.25" style="132" customWidth="1"/>
    <col min="7416" max="7416" width="6.375" style="132" customWidth="1"/>
    <col min="7417" max="7417" width="11.875" style="132" customWidth="1"/>
    <col min="7418" max="7418" width="14.625" style="132" customWidth="1"/>
    <col min="7419" max="7419" width="14.375" style="132" customWidth="1"/>
    <col min="7420" max="7420" width="12.75" style="132" customWidth="1"/>
    <col min="7421" max="7421" width="13.875" style="132" customWidth="1"/>
    <col min="7422" max="7422" width="14.375" style="132" customWidth="1"/>
    <col min="7423" max="7423" width="12.75" style="132" customWidth="1"/>
    <col min="7424" max="7424" width="13.875" style="132" customWidth="1"/>
    <col min="7425" max="7425" width="14.375" style="132" customWidth="1"/>
    <col min="7426" max="7426" width="12.75" style="132" customWidth="1"/>
    <col min="7427" max="7429" width="7.375" style="132" customWidth="1"/>
    <col min="7430" max="7430" width="10.75" style="132" customWidth="1"/>
    <col min="7431" max="7663" width="9.125" style="132"/>
    <col min="7664" max="7664" width="6.625" style="132" customWidth="1"/>
    <col min="7665" max="7665" width="11.375" style="132" customWidth="1"/>
    <col min="7666" max="7666" width="6.875" style="132" customWidth="1"/>
    <col min="7667" max="7667" width="16.375" style="132" customWidth="1"/>
    <col min="7668" max="7668" width="14.125" style="132" customWidth="1"/>
    <col min="7669" max="7669" width="5.375" style="132" customWidth="1"/>
    <col min="7670" max="7670" width="44.875" style="132" customWidth="1"/>
    <col min="7671" max="7671" width="7.25" style="132" customWidth="1"/>
    <col min="7672" max="7672" width="6.375" style="132" customWidth="1"/>
    <col min="7673" max="7673" width="11.875" style="132" customWidth="1"/>
    <col min="7674" max="7674" width="14.625" style="132" customWidth="1"/>
    <col min="7675" max="7675" width="14.375" style="132" customWidth="1"/>
    <col min="7676" max="7676" width="12.75" style="132" customWidth="1"/>
    <col min="7677" max="7677" width="13.875" style="132" customWidth="1"/>
    <col min="7678" max="7678" width="14.375" style="132" customWidth="1"/>
    <col min="7679" max="7679" width="12.75" style="132" customWidth="1"/>
    <col min="7680" max="7680" width="13.875" style="132" customWidth="1"/>
    <col min="7681" max="7681" width="14.375" style="132" customWidth="1"/>
    <col min="7682" max="7682" width="12.75" style="132" customWidth="1"/>
    <col min="7683" max="7685" width="7.375" style="132" customWidth="1"/>
    <col min="7686" max="7686" width="10.75" style="132" customWidth="1"/>
    <col min="7687" max="7919" width="9.125" style="132"/>
    <col min="7920" max="7920" width="6.625" style="132" customWidth="1"/>
    <col min="7921" max="7921" width="11.375" style="132" customWidth="1"/>
    <col min="7922" max="7922" width="6.875" style="132" customWidth="1"/>
    <col min="7923" max="7923" width="16.375" style="132" customWidth="1"/>
    <col min="7924" max="7924" width="14.125" style="132" customWidth="1"/>
    <col min="7925" max="7925" width="5.375" style="132" customWidth="1"/>
    <col min="7926" max="7926" width="44.875" style="132" customWidth="1"/>
    <col min="7927" max="7927" width="7.25" style="132" customWidth="1"/>
    <col min="7928" max="7928" width="6.375" style="132" customWidth="1"/>
    <col min="7929" max="7929" width="11.875" style="132" customWidth="1"/>
    <col min="7930" max="7930" width="14.625" style="132" customWidth="1"/>
    <col min="7931" max="7931" width="14.375" style="132" customWidth="1"/>
    <col min="7932" max="7932" width="12.75" style="132" customWidth="1"/>
    <col min="7933" max="7933" width="13.875" style="132" customWidth="1"/>
    <col min="7934" max="7934" width="14.375" style="132" customWidth="1"/>
    <col min="7935" max="7935" width="12.75" style="132" customWidth="1"/>
    <col min="7936" max="7936" width="13.875" style="132" customWidth="1"/>
    <col min="7937" max="7937" width="14.375" style="132" customWidth="1"/>
    <col min="7938" max="7938" width="12.75" style="132" customWidth="1"/>
    <col min="7939" max="7941" width="7.375" style="132" customWidth="1"/>
    <col min="7942" max="7942" width="10.75" style="132" customWidth="1"/>
    <col min="7943" max="8175" width="9.125" style="132"/>
    <col min="8176" max="8176" width="6.625" style="132" customWidth="1"/>
    <col min="8177" max="8177" width="11.375" style="132" customWidth="1"/>
    <col min="8178" max="8178" width="6.875" style="132" customWidth="1"/>
    <col min="8179" max="8179" width="16.375" style="132" customWidth="1"/>
    <col min="8180" max="8180" width="14.125" style="132" customWidth="1"/>
    <col min="8181" max="8181" width="5.375" style="132" customWidth="1"/>
    <col min="8182" max="8182" width="44.875" style="132" customWidth="1"/>
    <col min="8183" max="8183" width="7.25" style="132" customWidth="1"/>
    <col min="8184" max="8184" width="6.375" style="132" customWidth="1"/>
    <col min="8185" max="8185" width="11.875" style="132" customWidth="1"/>
    <col min="8186" max="8186" width="14.625" style="132" customWidth="1"/>
    <col min="8187" max="8187" width="14.375" style="132" customWidth="1"/>
    <col min="8188" max="8188" width="12.75" style="132" customWidth="1"/>
    <col min="8189" max="8189" width="13.875" style="132" customWidth="1"/>
    <col min="8190" max="8190" width="14.375" style="132" customWidth="1"/>
    <col min="8191" max="8191" width="12.75" style="132" customWidth="1"/>
    <col min="8192" max="8192" width="13.875" style="132" customWidth="1"/>
    <col min="8193" max="8193" width="14.375" style="132" customWidth="1"/>
    <col min="8194" max="8194" width="12.75" style="132" customWidth="1"/>
    <col min="8195" max="8197" width="7.375" style="132" customWidth="1"/>
    <col min="8198" max="8198" width="10.75" style="132" customWidth="1"/>
    <col min="8199" max="8431" width="9.125" style="132"/>
    <col min="8432" max="8432" width="6.625" style="132" customWidth="1"/>
    <col min="8433" max="8433" width="11.375" style="132" customWidth="1"/>
    <col min="8434" max="8434" width="6.875" style="132" customWidth="1"/>
    <col min="8435" max="8435" width="16.375" style="132" customWidth="1"/>
    <col min="8436" max="8436" width="14.125" style="132" customWidth="1"/>
    <col min="8437" max="8437" width="5.375" style="132" customWidth="1"/>
    <col min="8438" max="8438" width="44.875" style="132" customWidth="1"/>
    <col min="8439" max="8439" width="7.25" style="132" customWidth="1"/>
    <col min="8440" max="8440" width="6.375" style="132" customWidth="1"/>
    <col min="8441" max="8441" width="11.875" style="132" customWidth="1"/>
    <col min="8442" max="8442" width="14.625" style="132" customWidth="1"/>
    <col min="8443" max="8443" width="14.375" style="132" customWidth="1"/>
    <col min="8444" max="8444" width="12.75" style="132" customWidth="1"/>
    <col min="8445" max="8445" width="13.875" style="132" customWidth="1"/>
    <col min="8446" max="8446" width="14.375" style="132" customWidth="1"/>
    <col min="8447" max="8447" width="12.75" style="132" customWidth="1"/>
    <col min="8448" max="8448" width="13.875" style="132" customWidth="1"/>
    <col min="8449" max="8449" width="14.375" style="132" customWidth="1"/>
    <col min="8450" max="8450" width="12.75" style="132" customWidth="1"/>
    <col min="8451" max="8453" width="7.375" style="132" customWidth="1"/>
    <col min="8454" max="8454" width="10.75" style="132" customWidth="1"/>
    <col min="8455" max="8687" width="9.125" style="132"/>
    <col min="8688" max="8688" width="6.625" style="132" customWidth="1"/>
    <col min="8689" max="8689" width="11.375" style="132" customWidth="1"/>
    <col min="8690" max="8690" width="6.875" style="132" customWidth="1"/>
    <col min="8691" max="8691" width="16.375" style="132" customWidth="1"/>
    <col min="8692" max="8692" width="14.125" style="132" customWidth="1"/>
    <col min="8693" max="8693" width="5.375" style="132" customWidth="1"/>
    <col min="8694" max="8694" width="44.875" style="132" customWidth="1"/>
    <col min="8695" max="8695" width="7.25" style="132" customWidth="1"/>
    <col min="8696" max="8696" width="6.375" style="132" customWidth="1"/>
    <col min="8697" max="8697" width="11.875" style="132" customWidth="1"/>
    <col min="8698" max="8698" width="14.625" style="132" customWidth="1"/>
    <col min="8699" max="8699" width="14.375" style="132" customWidth="1"/>
    <col min="8700" max="8700" width="12.75" style="132" customWidth="1"/>
    <col min="8701" max="8701" width="13.875" style="132" customWidth="1"/>
    <col min="8702" max="8702" width="14.375" style="132" customWidth="1"/>
    <col min="8703" max="8703" width="12.75" style="132" customWidth="1"/>
    <col min="8704" max="8704" width="13.875" style="132" customWidth="1"/>
    <col min="8705" max="8705" width="14.375" style="132" customWidth="1"/>
    <col min="8706" max="8706" width="12.75" style="132" customWidth="1"/>
    <col min="8707" max="8709" width="7.375" style="132" customWidth="1"/>
    <col min="8710" max="8710" width="10.75" style="132" customWidth="1"/>
    <col min="8711" max="8943" width="9.125" style="132"/>
    <col min="8944" max="8944" width="6.625" style="132" customWidth="1"/>
    <col min="8945" max="8945" width="11.375" style="132" customWidth="1"/>
    <col min="8946" max="8946" width="6.875" style="132" customWidth="1"/>
    <col min="8947" max="8947" width="16.375" style="132" customWidth="1"/>
    <col min="8948" max="8948" width="14.125" style="132" customWidth="1"/>
    <col min="8949" max="8949" width="5.375" style="132" customWidth="1"/>
    <col min="8950" max="8950" width="44.875" style="132" customWidth="1"/>
    <col min="8951" max="8951" width="7.25" style="132" customWidth="1"/>
    <col min="8952" max="8952" width="6.375" style="132" customWidth="1"/>
    <col min="8953" max="8953" width="11.875" style="132" customWidth="1"/>
    <col min="8954" max="8954" width="14.625" style="132" customWidth="1"/>
    <col min="8955" max="8955" width="14.375" style="132" customWidth="1"/>
    <col min="8956" max="8956" width="12.75" style="132" customWidth="1"/>
    <col min="8957" max="8957" width="13.875" style="132" customWidth="1"/>
    <col min="8958" max="8958" width="14.375" style="132" customWidth="1"/>
    <col min="8959" max="8959" width="12.75" style="132" customWidth="1"/>
    <col min="8960" max="8960" width="13.875" style="132" customWidth="1"/>
    <col min="8961" max="8961" width="14.375" style="132" customWidth="1"/>
    <col min="8962" max="8962" width="12.75" style="132" customWidth="1"/>
    <col min="8963" max="8965" width="7.375" style="132" customWidth="1"/>
    <col min="8966" max="8966" width="10.75" style="132" customWidth="1"/>
    <col min="8967" max="9199" width="9.125" style="132"/>
    <col min="9200" max="9200" width="6.625" style="132" customWidth="1"/>
    <col min="9201" max="9201" width="11.375" style="132" customWidth="1"/>
    <col min="9202" max="9202" width="6.875" style="132" customWidth="1"/>
    <col min="9203" max="9203" width="16.375" style="132" customWidth="1"/>
    <col min="9204" max="9204" width="14.125" style="132" customWidth="1"/>
    <col min="9205" max="9205" width="5.375" style="132" customWidth="1"/>
    <col min="9206" max="9206" width="44.875" style="132" customWidth="1"/>
    <col min="9207" max="9207" width="7.25" style="132" customWidth="1"/>
    <col min="9208" max="9208" width="6.375" style="132" customWidth="1"/>
    <col min="9209" max="9209" width="11.875" style="132" customWidth="1"/>
    <col min="9210" max="9210" width="14.625" style="132" customWidth="1"/>
    <col min="9211" max="9211" width="14.375" style="132" customWidth="1"/>
    <col min="9212" max="9212" width="12.75" style="132" customWidth="1"/>
    <col min="9213" max="9213" width="13.875" style="132" customWidth="1"/>
    <col min="9214" max="9214" width="14.375" style="132" customWidth="1"/>
    <col min="9215" max="9215" width="12.75" style="132" customWidth="1"/>
    <col min="9216" max="9216" width="13.875" style="132" customWidth="1"/>
    <col min="9217" max="9217" width="14.375" style="132" customWidth="1"/>
    <col min="9218" max="9218" width="12.75" style="132" customWidth="1"/>
    <col min="9219" max="9221" width="7.375" style="132" customWidth="1"/>
    <col min="9222" max="9222" width="10.75" style="132" customWidth="1"/>
    <col min="9223" max="9455" width="9.125" style="132"/>
    <col min="9456" max="9456" width="6.625" style="132" customWidth="1"/>
    <col min="9457" max="9457" width="11.375" style="132" customWidth="1"/>
    <col min="9458" max="9458" width="6.875" style="132" customWidth="1"/>
    <col min="9459" max="9459" width="16.375" style="132" customWidth="1"/>
    <col min="9460" max="9460" width="14.125" style="132" customWidth="1"/>
    <col min="9461" max="9461" width="5.375" style="132" customWidth="1"/>
    <col min="9462" max="9462" width="44.875" style="132" customWidth="1"/>
    <col min="9463" max="9463" width="7.25" style="132" customWidth="1"/>
    <col min="9464" max="9464" width="6.375" style="132" customWidth="1"/>
    <col min="9465" max="9465" width="11.875" style="132" customWidth="1"/>
    <col min="9466" max="9466" width="14.625" style="132" customWidth="1"/>
    <col min="9467" max="9467" width="14.375" style="132" customWidth="1"/>
    <col min="9468" max="9468" width="12.75" style="132" customWidth="1"/>
    <col min="9469" max="9469" width="13.875" style="132" customWidth="1"/>
    <col min="9470" max="9470" width="14.375" style="132" customWidth="1"/>
    <col min="9471" max="9471" width="12.75" style="132" customWidth="1"/>
    <col min="9472" max="9472" width="13.875" style="132" customWidth="1"/>
    <col min="9473" max="9473" width="14.375" style="132" customWidth="1"/>
    <col min="9474" max="9474" width="12.75" style="132" customWidth="1"/>
    <col min="9475" max="9477" width="7.375" style="132" customWidth="1"/>
    <col min="9478" max="9478" width="10.75" style="132" customWidth="1"/>
    <col min="9479" max="9711" width="9.125" style="132"/>
    <col min="9712" max="9712" width="6.625" style="132" customWidth="1"/>
    <col min="9713" max="9713" width="11.375" style="132" customWidth="1"/>
    <col min="9714" max="9714" width="6.875" style="132" customWidth="1"/>
    <col min="9715" max="9715" width="16.375" style="132" customWidth="1"/>
    <col min="9716" max="9716" width="14.125" style="132" customWidth="1"/>
    <col min="9717" max="9717" width="5.375" style="132" customWidth="1"/>
    <col min="9718" max="9718" width="44.875" style="132" customWidth="1"/>
    <col min="9719" max="9719" width="7.25" style="132" customWidth="1"/>
    <col min="9720" max="9720" width="6.375" style="132" customWidth="1"/>
    <col min="9721" max="9721" width="11.875" style="132" customWidth="1"/>
    <col min="9722" max="9722" width="14.625" style="132" customWidth="1"/>
    <col min="9723" max="9723" width="14.375" style="132" customWidth="1"/>
    <col min="9724" max="9724" width="12.75" style="132" customWidth="1"/>
    <col min="9725" max="9725" width="13.875" style="132" customWidth="1"/>
    <col min="9726" max="9726" width="14.375" style="132" customWidth="1"/>
    <col min="9727" max="9727" width="12.75" style="132" customWidth="1"/>
    <col min="9728" max="9728" width="13.875" style="132" customWidth="1"/>
    <col min="9729" max="9729" width="14.375" style="132" customWidth="1"/>
    <col min="9730" max="9730" width="12.75" style="132" customWidth="1"/>
    <col min="9731" max="9733" width="7.375" style="132" customWidth="1"/>
    <col min="9734" max="9734" width="10.75" style="132" customWidth="1"/>
    <col min="9735" max="9967" width="9.125" style="132"/>
    <col min="9968" max="9968" width="6.625" style="132" customWidth="1"/>
    <col min="9969" max="9969" width="11.375" style="132" customWidth="1"/>
    <col min="9970" max="9970" width="6.875" style="132" customWidth="1"/>
    <col min="9971" max="9971" width="16.375" style="132" customWidth="1"/>
    <col min="9972" max="9972" width="14.125" style="132" customWidth="1"/>
    <col min="9973" max="9973" width="5.375" style="132" customWidth="1"/>
    <col min="9974" max="9974" width="44.875" style="132" customWidth="1"/>
    <col min="9975" max="9975" width="7.25" style="132" customWidth="1"/>
    <col min="9976" max="9976" width="6.375" style="132" customWidth="1"/>
    <col min="9977" max="9977" width="11.875" style="132" customWidth="1"/>
    <col min="9978" max="9978" width="14.625" style="132" customWidth="1"/>
    <col min="9979" max="9979" width="14.375" style="132" customWidth="1"/>
    <col min="9980" max="9980" width="12.75" style="132" customWidth="1"/>
    <col min="9981" max="9981" width="13.875" style="132" customWidth="1"/>
    <col min="9982" max="9982" width="14.375" style="132" customWidth="1"/>
    <col min="9983" max="9983" width="12.75" style="132" customWidth="1"/>
    <col min="9984" max="9984" width="13.875" style="132" customWidth="1"/>
    <col min="9985" max="9985" width="14.375" style="132" customWidth="1"/>
    <col min="9986" max="9986" width="12.75" style="132" customWidth="1"/>
    <col min="9987" max="9989" width="7.375" style="132" customWidth="1"/>
    <col min="9990" max="9990" width="10.75" style="132" customWidth="1"/>
    <col min="9991" max="10223" width="9.125" style="132"/>
    <col min="10224" max="10224" width="6.625" style="132" customWidth="1"/>
    <col min="10225" max="10225" width="11.375" style="132" customWidth="1"/>
    <col min="10226" max="10226" width="6.875" style="132" customWidth="1"/>
    <col min="10227" max="10227" width="16.375" style="132" customWidth="1"/>
    <col min="10228" max="10228" width="14.125" style="132" customWidth="1"/>
    <col min="10229" max="10229" width="5.375" style="132" customWidth="1"/>
    <col min="10230" max="10230" width="44.875" style="132" customWidth="1"/>
    <col min="10231" max="10231" width="7.25" style="132" customWidth="1"/>
    <col min="10232" max="10232" width="6.375" style="132" customWidth="1"/>
    <col min="10233" max="10233" width="11.875" style="132" customWidth="1"/>
    <col min="10234" max="10234" width="14.625" style="132" customWidth="1"/>
    <col min="10235" max="10235" width="14.375" style="132" customWidth="1"/>
    <col min="10236" max="10236" width="12.75" style="132" customWidth="1"/>
    <col min="10237" max="10237" width="13.875" style="132" customWidth="1"/>
    <col min="10238" max="10238" width="14.375" style="132" customWidth="1"/>
    <col min="10239" max="10239" width="12.75" style="132" customWidth="1"/>
    <col min="10240" max="10240" width="13.875" style="132" customWidth="1"/>
    <col min="10241" max="10241" width="14.375" style="132" customWidth="1"/>
    <col min="10242" max="10242" width="12.75" style="132" customWidth="1"/>
    <col min="10243" max="10245" width="7.375" style="132" customWidth="1"/>
    <col min="10246" max="10246" width="10.75" style="132" customWidth="1"/>
    <col min="10247" max="10479" width="9.125" style="132"/>
    <col min="10480" max="10480" width="6.625" style="132" customWidth="1"/>
    <col min="10481" max="10481" width="11.375" style="132" customWidth="1"/>
    <col min="10482" max="10482" width="6.875" style="132" customWidth="1"/>
    <col min="10483" max="10483" width="16.375" style="132" customWidth="1"/>
    <col min="10484" max="10484" width="14.125" style="132" customWidth="1"/>
    <col min="10485" max="10485" width="5.375" style="132" customWidth="1"/>
    <col min="10486" max="10486" width="44.875" style="132" customWidth="1"/>
    <col min="10487" max="10487" width="7.25" style="132" customWidth="1"/>
    <col min="10488" max="10488" width="6.375" style="132" customWidth="1"/>
    <col min="10489" max="10489" width="11.875" style="132" customWidth="1"/>
    <col min="10490" max="10490" width="14.625" style="132" customWidth="1"/>
    <col min="10491" max="10491" width="14.375" style="132" customWidth="1"/>
    <col min="10492" max="10492" width="12.75" style="132" customWidth="1"/>
    <col min="10493" max="10493" width="13.875" style="132" customWidth="1"/>
    <col min="10494" max="10494" width="14.375" style="132" customWidth="1"/>
    <col min="10495" max="10495" width="12.75" style="132" customWidth="1"/>
    <col min="10496" max="10496" width="13.875" style="132" customWidth="1"/>
    <col min="10497" max="10497" width="14.375" style="132" customWidth="1"/>
    <col min="10498" max="10498" width="12.75" style="132" customWidth="1"/>
    <col min="10499" max="10501" width="7.375" style="132" customWidth="1"/>
    <col min="10502" max="10502" width="10.75" style="132" customWidth="1"/>
    <col min="10503" max="10735" width="9.125" style="132"/>
    <col min="10736" max="10736" width="6.625" style="132" customWidth="1"/>
    <col min="10737" max="10737" width="11.375" style="132" customWidth="1"/>
    <col min="10738" max="10738" width="6.875" style="132" customWidth="1"/>
    <col min="10739" max="10739" width="16.375" style="132" customWidth="1"/>
    <col min="10740" max="10740" width="14.125" style="132" customWidth="1"/>
    <col min="10741" max="10741" width="5.375" style="132" customWidth="1"/>
    <col min="10742" max="10742" width="44.875" style="132" customWidth="1"/>
    <col min="10743" max="10743" width="7.25" style="132" customWidth="1"/>
    <col min="10744" max="10744" width="6.375" style="132" customWidth="1"/>
    <col min="10745" max="10745" width="11.875" style="132" customWidth="1"/>
    <col min="10746" max="10746" width="14.625" style="132" customWidth="1"/>
    <col min="10747" max="10747" width="14.375" style="132" customWidth="1"/>
    <col min="10748" max="10748" width="12.75" style="132" customWidth="1"/>
    <col min="10749" max="10749" width="13.875" style="132" customWidth="1"/>
    <col min="10750" max="10750" width="14.375" style="132" customWidth="1"/>
    <col min="10751" max="10751" width="12.75" style="132" customWidth="1"/>
    <col min="10752" max="10752" width="13.875" style="132" customWidth="1"/>
    <col min="10753" max="10753" width="14.375" style="132" customWidth="1"/>
    <col min="10754" max="10754" width="12.75" style="132" customWidth="1"/>
    <col min="10755" max="10757" width="7.375" style="132" customWidth="1"/>
    <col min="10758" max="10758" width="10.75" style="132" customWidth="1"/>
    <col min="10759" max="10991" width="9.125" style="132"/>
    <col min="10992" max="10992" width="6.625" style="132" customWidth="1"/>
    <col min="10993" max="10993" width="11.375" style="132" customWidth="1"/>
    <col min="10994" max="10994" width="6.875" style="132" customWidth="1"/>
    <col min="10995" max="10995" width="16.375" style="132" customWidth="1"/>
    <col min="10996" max="10996" width="14.125" style="132" customWidth="1"/>
    <col min="10997" max="10997" width="5.375" style="132" customWidth="1"/>
    <col min="10998" max="10998" width="44.875" style="132" customWidth="1"/>
    <col min="10999" max="10999" width="7.25" style="132" customWidth="1"/>
    <col min="11000" max="11000" width="6.375" style="132" customWidth="1"/>
    <col min="11001" max="11001" width="11.875" style="132" customWidth="1"/>
    <col min="11002" max="11002" width="14.625" style="132" customWidth="1"/>
    <col min="11003" max="11003" width="14.375" style="132" customWidth="1"/>
    <col min="11004" max="11004" width="12.75" style="132" customWidth="1"/>
    <col min="11005" max="11005" width="13.875" style="132" customWidth="1"/>
    <col min="11006" max="11006" width="14.375" style="132" customWidth="1"/>
    <col min="11007" max="11007" width="12.75" style="132" customWidth="1"/>
    <col min="11008" max="11008" width="13.875" style="132" customWidth="1"/>
    <col min="11009" max="11009" width="14.375" style="132" customWidth="1"/>
    <col min="11010" max="11010" width="12.75" style="132" customWidth="1"/>
    <col min="11011" max="11013" width="7.375" style="132" customWidth="1"/>
    <col min="11014" max="11014" width="10.75" style="132" customWidth="1"/>
    <col min="11015" max="11247" width="9.125" style="132"/>
    <col min="11248" max="11248" width="6.625" style="132" customWidth="1"/>
    <col min="11249" max="11249" width="11.375" style="132" customWidth="1"/>
    <col min="11250" max="11250" width="6.875" style="132" customWidth="1"/>
    <col min="11251" max="11251" width="16.375" style="132" customWidth="1"/>
    <col min="11252" max="11252" width="14.125" style="132" customWidth="1"/>
    <col min="11253" max="11253" width="5.375" style="132" customWidth="1"/>
    <col min="11254" max="11254" width="44.875" style="132" customWidth="1"/>
    <col min="11255" max="11255" width="7.25" style="132" customWidth="1"/>
    <col min="11256" max="11256" width="6.375" style="132" customWidth="1"/>
    <col min="11257" max="11257" width="11.875" style="132" customWidth="1"/>
    <col min="11258" max="11258" width="14.625" style="132" customWidth="1"/>
    <col min="11259" max="11259" width="14.375" style="132" customWidth="1"/>
    <col min="11260" max="11260" width="12.75" style="132" customWidth="1"/>
    <col min="11261" max="11261" width="13.875" style="132" customWidth="1"/>
    <col min="11262" max="11262" width="14.375" style="132" customWidth="1"/>
    <col min="11263" max="11263" width="12.75" style="132" customWidth="1"/>
    <col min="11264" max="11264" width="13.875" style="132" customWidth="1"/>
    <col min="11265" max="11265" width="14.375" style="132" customWidth="1"/>
    <col min="11266" max="11266" width="12.75" style="132" customWidth="1"/>
    <col min="11267" max="11269" width="7.375" style="132" customWidth="1"/>
    <col min="11270" max="11270" width="10.75" style="132" customWidth="1"/>
    <col min="11271" max="11503" width="9.125" style="132"/>
    <col min="11504" max="11504" width="6.625" style="132" customWidth="1"/>
    <col min="11505" max="11505" width="11.375" style="132" customWidth="1"/>
    <col min="11506" max="11506" width="6.875" style="132" customWidth="1"/>
    <col min="11507" max="11507" width="16.375" style="132" customWidth="1"/>
    <col min="11508" max="11508" width="14.125" style="132" customWidth="1"/>
    <col min="11509" max="11509" width="5.375" style="132" customWidth="1"/>
    <col min="11510" max="11510" width="44.875" style="132" customWidth="1"/>
    <col min="11511" max="11511" width="7.25" style="132" customWidth="1"/>
    <col min="11512" max="11512" width="6.375" style="132" customWidth="1"/>
    <col min="11513" max="11513" width="11.875" style="132" customWidth="1"/>
    <col min="11514" max="11514" width="14.625" style="132" customWidth="1"/>
    <col min="11515" max="11515" width="14.375" style="132" customWidth="1"/>
    <col min="11516" max="11516" width="12.75" style="132" customWidth="1"/>
    <col min="11517" max="11517" width="13.875" style="132" customWidth="1"/>
    <col min="11518" max="11518" width="14.375" style="132" customWidth="1"/>
    <col min="11519" max="11519" width="12.75" style="132" customWidth="1"/>
    <col min="11520" max="11520" width="13.875" style="132" customWidth="1"/>
    <col min="11521" max="11521" width="14.375" style="132" customWidth="1"/>
    <col min="11522" max="11522" width="12.75" style="132" customWidth="1"/>
    <col min="11523" max="11525" width="7.375" style="132" customWidth="1"/>
    <col min="11526" max="11526" width="10.75" style="132" customWidth="1"/>
    <col min="11527" max="11759" width="9.125" style="132"/>
    <col min="11760" max="11760" width="6.625" style="132" customWidth="1"/>
    <col min="11761" max="11761" width="11.375" style="132" customWidth="1"/>
    <col min="11762" max="11762" width="6.875" style="132" customWidth="1"/>
    <col min="11763" max="11763" width="16.375" style="132" customWidth="1"/>
    <col min="11764" max="11764" width="14.125" style="132" customWidth="1"/>
    <col min="11765" max="11765" width="5.375" style="132" customWidth="1"/>
    <col min="11766" max="11766" width="44.875" style="132" customWidth="1"/>
    <col min="11767" max="11767" width="7.25" style="132" customWidth="1"/>
    <col min="11768" max="11768" width="6.375" style="132" customWidth="1"/>
    <col min="11769" max="11769" width="11.875" style="132" customWidth="1"/>
    <col min="11770" max="11770" width="14.625" style="132" customWidth="1"/>
    <col min="11771" max="11771" width="14.375" style="132" customWidth="1"/>
    <col min="11772" max="11772" width="12.75" style="132" customWidth="1"/>
    <col min="11773" max="11773" width="13.875" style="132" customWidth="1"/>
    <col min="11774" max="11774" width="14.375" style="132" customWidth="1"/>
    <col min="11775" max="11775" width="12.75" style="132" customWidth="1"/>
    <col min="11776" max="11776" width="13.875" style="132" customWidth="1"/>
    <col min="11777" max="11777" width="14.375" style="132" customWidth="1"/>
    <col min="11778" max="11778" width="12.75" style="132" customWidth="1"/>
    <col min="11779" max="11781" width="7.375" style="132" customWidth="1"/>
    <col min="11782" max="11782" width="10.75" style="132" customWidth="1"/>
    <col min="11783" max="12015" width="9.125" style="132"/>
    <col min="12016" max="12016" width="6.625" style="132" customWidth="1"/>
    <col min="12017" max="12017" width="11.375" style="132" customWidth="1"/>
    <col min="12018" max="12018" width="6.875" style="132" customWidth="1"/>
    <col min="12019" max="12019" width="16.375" style="132" customWidth="1"/>
    <col min="12020" max="12020" width="14.125" style="132" customWidth="1"/>
    <col min="12021" max="12021" width="5.375" style="132" customWidth="1"/>
    <col min="12022" max="12022" width="44.875" style="132" customWidth="1"/>
    <col min="12023" max="12023" width="7.25" style="132" customWidth="1"/>
    <col min="12024" max="12024" width="6.375" style="132" customWidth="1"/>
    <col min="12025" max="12025" width="11.875" style="132" customWidth="1"/>
    <col min="12026" max="12026" width="14.625" style="132" customWidth="1"/>
    <col min="12027" max="12027" width="14.375" style="132" customWidth="1"/>
    <col min="12028" max="12028" width="12.75" style="132" customWidth="1"/>
    <col min="12029" max="12029" width="13.875" style="132" customWidth="1"/>
    <col min="12030" max="12030" width="14.375" style="132" customWidth="1"/>
    <col min="12031" max="12031" width="12.75" style="132" customWidth="1"/>
    <col min="12032" max="12032" width="13.875" style="132" customWidth="1"/>
    <col min="12033" max="12033" width="14.375" style="132" customWidth="1"/>
    <col min="12034" max="12034" width="12.75" style="132" customWidth="1"/>
    <col min="12035" max="12037" width="7.375" style="132" customWidth="1"/>
    <col min="12038" max="12038" width="10.75" style="132" customWidth="1"/>
    <col min="12039" max="12271" width="9.125" style="132"/>
    <col min="12272" max="12272" width="6.625" style="132" customWidth="1"/>
    <col min="12273" max="12273" width="11.375" style="132" customWidth="1"/>
    <col min="12274" max="12274" width="6.875" style="132" customWidth="1"/>
    <col min="12275" max="12275" width="16.375" style="132" customWidth="1"/>
    <col min="12276" max="12276" width="14.125" style="132" customWidth="1"/>
    <col min="12277" max="12277" width="5.375" style="132" customWidth="1"/>
    <col min="12278" max="12278" width="44.875" style="132" customWidth="1"/>
    <col min="12279" max="12279" width="7.25" style="132" customWidth="1"/>
    <col min="12280" max="12280" width="6.375" style="132" customWidth="1"/>
    <col min="12281" max="12281" width="11.875" style="132" customWidth="1"/>
    <col min="12282" max="12282" width="14.625" style="132" customWidth="1"/>
    <col min="12283" max="12283" width="14.375" style="132" customWidth="1"/>
    <col min="12284" max="12284" width="12.75" style="132" customWidth="1"/>
    <col min="12285" max="12285" width="13.875" style="132" customWidth="1"/>
    <col min="12286" max="12286" width="14.375" style="132" customWidth="1"/>
    <col min="12287" max="12287" width="12.75" style="132" customWidth="1"/>
    <col min="12288" max="12288" width="13.875" style="132" customWidth="1"/>
    <col min="12289" max="12289" width="14.375" style="132" customWidth="1"/>
    <col min="12290" max="12290" width="12.75" style="132" customWidth="1"/>
    <col min="12291" max="12293" width="7.375" style="132" customWidth="1"/>
    <col min="12294" max="12294" width="10.75" style="132" customWidth="1"/>
    <col min="12295" max="12527" width="9.125" style="132"/>
    <col min="12528" max="12528" width="6.625" style="132" customWidth="1"/>
    <col min="12529" max="12529" width="11.375" style="132" customWidth="1"/>
    <col min="12530" max="12530" width="6.875" style="132" customWidth="1"/>
    <col min="12531" max="12531" width="16.375" style="132" customWidth="1"/>
    <col min="12532" max="12532" width="14.125" style="132" customWidth="1"/>
    <col min="12533" max="12533" width="5.375" style="132" customWidth="1"/>
    <col min="12534" max="12534" width="44.875" style="132" customWidth="1"/>
    <col min="12535" max="12535" width="7.25" style="132" customWidth="1"/>
    <col min="12536" max="12536" width="6.375" style="132" customWidth="1"/>
    <col min="12537" max="12537" width="11.875" style="132" customWidth="1"/>
    <col min="12538" max="12538" width="14.625" style="132" customWidth="1"/>
    <col min="12539" max="12539" width="14.375" style="132" customWidth="1"/>
    <col min="12540" max="12540" width="12.75" style="132" customWidth="1"/>
    <col min="12541" max="12541" width="13.875" style="132" customWidth="1"/>
    <col min="12542" max="12542" width="14.375" style="132" customWidth="1"/>
    <col min="12543" max="12543" width="12.75" style="132" customWidth="1"/>
    <col min="12544" max="12544" width="13.875" style="132" customWidth="1"/>
    <col min="12545" max="12545" width="14.375" style="132" customWidth="1"/>
    <col min="12546" max="12546" width="12.75" style="132" customWidth="1"/>
    <col min="12547" max="12549" width="7.375" style="132" customWidth="1"/>
    <col min="12550" max="12550" width="10.75" style="132" customWidth="1"/>
    <col min="12551" max="12783" width="9.125" style="132"/>
    <col min="12784" max="12784" width="6.625" style="132" customWidth="1"/>
    <col min="12785" max="12785" width="11.375" style="132" customWidth="1"/>
    <col min="12786" max="12786" width="6.875" style="132" customWidth="1"/>
    <col min="12787" max="12787" width="16.375" style="132" customWidth="1"/>
    <col min="12788" max="12788" width="14.125" style="132" customWidth="1"/>
    <col min="12789" max="12789" width="5.375" style="132" customWidth="1"/>
    <col min="12790" max="12790" width="44.875" style="132" customWidth="1"/>
    <col min="12791" max="12791" width="7.25" style="132" customWidth="1"/>
    <col min="12792" max="12792" width="6.375" style="132" customWidth="1"/>
    <col min="12793" max="12793" width="11.875" style="132" customWidth="1"/>
    <col min="12794" max="12794" width="14.625" style="132" customWidth="1"/>
    <col min="12795" max="12795" width="14.375" style="132" customWidth="1"/>
    <col min="12796" max="12796" width="12.75" style="132" customWidth="1"/>
    <col min="12797" max="12797" width="13.875" style="132" customWidth="1"/>
    <col min="12798" max="12798" width="14.375" style="132" customWidth="1"/>
    <col min="12799" max="12799" width="12.75" style="132" customWidth="1"/>
    <col min="12800" max="12800" width="13.875" style="132" customWidth="1"/>
    <col min="12801" max="12801" width="14.375" style="132" customWidth="1"/>
    <col min="12802" max="12802" width="12.75" style="132" customWidth="1"/>
    <col min="12803" max="12805" width="7.375" style="132" customWidth="1"/>
    <col min="12806" max="12806" width="10.75" style="132" customWidth="1"/>
    <col min="12807" max="13039" width="9.125" style="132"/>
    <col min="13040" max="13040" width="6.625" style="132" customWidth="1"/>
    <col min="13041" max="13041" width="11.375" style="132" customWidth="1"/>
    <col min="13042" max="13042" width="6.875" style="132" customWidth="1"/>
    <col min="13043" max="13043" width="16.375" style="132" customWidth="1"/>
    <col min="13044" max="13044" width="14.125" style="132" customWidth="1"/>
    <col min="13045" max="13045" width="5.375" style="132" customWidth="1"/>
    <col min="13046" max="13046" width="44.875" style="132" customWidth="1"/>
    <col min="13047" max="13047" width="7.25" style="132" customWidth="1"/>
    <col min="13048" max="13048" width="6.375" style="132" customWidth="1"/>
    <col min="13049" max="13049" width="11.875" style="132" customWidth="1"/>
    <col min="13050" max="13050" width="14.625" style="132" customWidth="1"/>
    <col min="13051" max="13051" width="14.375" style="132" customWidth="1"/>
    <col min="13052" max="13052" width="12.75" style="132" customWidth="1"/>
    <col min="13053" max="13053" width="13.875" style="132" customWidth="1"/>
    <col min="13054" max="13054" width="14.375" style="132" customWidth="1"/>
    <col min="13055" max="13055" width="12.75" style="132" customWidth="1"/>
    <col min="13056" max="13056" width="13.875" style="132" customWidth="1"/>
    <col min="13057" max="13057" width="14.375" style="132" customWidth="1"/>
    <col min="13058" max="13058" width="12.75" style="132" customWidth="1"/>
    <col min="13059" max="13061" width="7.375" style="132" customWidth="1"/>
    <col min="13062" max="13062" width="10.75" style="132" customWidth="1"/>
    <col min="13063" max="13295" width="9.125" style="132"/>
    <col min="13296" max="13296" width="6.625" style="132" customWidth="1"/>
    <col min="13297" max="13297" width="11.375" style="132" customWidth="1"/>
    <col min="13298" max="13298" width="6.875" style="132" customWidth="1"/>
    <col min="13299" max="13299" width="16.375" style="132" customWidth="1"/>
    <col min="13300" max="13300" width="14.125" style="132" customWidth="1"/>
    <col min="13301" max="13301" width="5.375" style="132" customWidth="1"/>
    <col min="13302" max="13302" width="44.875" style="132" customWidth="1"/>
    <col min="13303" max="13303" width="7.25" style="132" customWidth="1"/>
    <col min="13304" max="13304" width="6.375" style="132" customWidth="1"/>
    <col min="13305" max="13305" width="11.875" style="132" customWidth="1"/>
    <col min="13306" max="13306" width="14.625" style="132" customWidth="1"/>
    <col min="13307" max="13307" width="14.375" style="132" customWidth="1"/>
    <col min="13308" max="13308" width="12.75" style="132" customWidth="1"/>
    <col min="13309" max="13309" width="13.875" style="132" customWidth="1"/>
    <col min="13310" max="13310" width="14.375" style="132" customWidth="1"/>
    <col min="13311" max="13311" width="12.75" style="132" customWidth="1"/>
    <col min="13312" max="13312" width="13.875" style="132" customWidth="1"/>
    <col min="13313" max="13313" width="14.375" style="132" customWidth="1"/>
    <col min="13314" max="13314" width="12.75" style="132" customWidth="1"/>
    <col min="13315" max="13317" width="7.375" style="132" customWidth="1"/>
    <col min="13318" max="13318" width="10.75" style="132" customWidth="1"/>
    <col min="13319" max="13551" width="9.125" style="132"/>
    <col min="13552" max="13552" width="6.625" style="132" customWidth="1"/>
    <col min="13553" max="13553" width="11.375" style="132" customWidth="1"/>
    <col min="13554" max="13554" width="6.875" style="132" customWidth="1"/>
    <col min="13555" max="13555" width="16.375" style="132" customWidth="1"/>
    <col min="13556" max="13556" width="14.125" style="132" customWidth="1"/>
    <col min="13557" max="13557" width="5.375" style="132" customWidth="1"/>
    <col min="13558" max="13558" width="44.875" style="132" customWidth="1"/>
    <col min="13559" max="13559" width="7.25" style="132" customWidth="1"/>
    <col min="13560" max="13560" width="6.375" style="132" customWidth="1"/>
    <col min="13561" max="13561" width="11.875" style="132" customWidth="1"/>
    <col min="13562" max="13562" width="14.625" style="132" customWidth="1"/>
    <col min="13563" max="13563" width="14.375" style="132" customWidth="1"/>
    <col min="13564" max="13564" width="12.75" style="132" customWidth="1"/>
    <col min="13565" max="13565" width="13.875" style="132" customWidth="1"/>
    <col min="13566" max="13566" width="14.375" style="132" customWidth="1"/>
    <col min="13567" max="13567" width="12.75" style="132" customWidth="1"/>
    <col min="13568" max="13568" width="13.875" style="132" customWidth="1"/>
    <col min="13569" max="13569" width="14.375" style="132" customWidth="1"/>
    <col min="13570" max="13570" width="12.75" style="132" customWidth="1"/>
    <col min="13571" max="13573" width="7.375" style="132" customWidth="1"/>
    <col min="13574" max="13574" width="10.75" style="132" customWidth="1"/>
    <col min="13575" max="13807" width="9.125" style="132"/>
    <col min="13808" max="13808" width="6.625" style="132" customWidth="1"/>
    <col min="13809" max="13809" width="11.375" style="132" customWidth="1"/>
    <col min="13810" max="13810" width="6.875" style="132" customWidth="1"/>
    <col min="13811" max="13811" width="16.375" style="132" customWidth="1"/>
    <col min="13812" max="13812" width="14.125" style="132" customWidth="1"/>
    <col min="13813" max="13813" width="5.375" style="132" customWidth="1"/>
    <col min="13814" max="13814" width="44.875" style="132" customWidth="1"/>
    <col min="13815" max="13815" width="7.25" style="132" customWidth="1"/>
    <col min="13816" max="13816" width="6.375" style="132" customWidth="1"/>
    <col min="13817" max="13817" width="11.875" style="132" customWidth="1"/>
    <col min="13818" max="13818" width="14.625" style="132" customWidth="1"/>
    <col min="13819" max="13819" width="14.375" style="132" customWidth="1"/>
    <col min="13820" max="13820" width="12.75" style="132" customWidth="1"/>
    <col min="13821" max="13821" width="13.875" style="132" customWidth="1"/>
    <col min="13822" max="13822" width="14.375" style="132" customWidth="1"/>
    <col min="13823" max="13823" width="12.75" style="132" customWidth="1"/>
    <col min="13824" max="13824" width="13.875" style="132" customWidth="1"/>
    <col min="13825" max="13825" width="14.375" style="132" customWidth="1"/>
    <col min="13826" max="13826" width="12.75" style="132" customWidth="1"/>
    <col min="13827" max="13829" width="7.375" style="132" customWidth="1"/>
    <col min="13830" max="13830" width="10.75" style="132" customWidth="1"/>
    <col min="13831" max="14063" width="9.125" style="132"/>
    <col min="14064" max="14064" width="6.625" style="132" customWidth="1"/>
    <col min="14065" max="14065" width="11.375" style="132" customWidth="1"/>
    <col min="14066" max="14066" width="6.875" style="132" customWidth="1"/>
    <col min="14067" max="14067" width="16.375" style="132" customWidth="1"/>
    <col min="14068" max="14068" width="14.125" style="132" customWidth="1"/>
    <col min="14069" max="14069" width="5.375" style="132" customWidth="1"/>
    <col min="14070" max="14070" width="44.875" style="132" customWidth="1"/>
    <col min="14071" max="14071" width="7.25" style="132" customWidth="1"/>
    <col min="14072" max="14072" width="6.375" style="132" customWidth="1"/>
    <col min="14073" max="14073" width="11.875" style="132" customWidth="1"/>
    <col min="14074" max="14074" width="14.625" style="132" customWidth="1"/>
    <col min="14075" max="14075" width="14.375" style="132" customWidth="1"/>
    <col min="14076" max="14076" width="12.75" style="132" customWidth="1"/>
    <col min="14077" max="14077" width="13.875" style="132" customWidth="1"/>
    <col min="14078" max="14078" width="14.375" style="132" customWidth="1"/>
    <col min="14079" max="14079" width="12.75" style="132" customWidth="1"/>
    <col min="14080" max="14080" width="13.875" style="132" customWidth="1"/>
    <col min="14081" max="14081" width="14.375" style="132" customWidth="1"/>
    <col min="14082" max="14082" width="12.75" style="132" customWidth="1"/>
    <col min="14083" max="14085" width="7.375" style="132" customWidth="1"/>
    <col min="14086" max="14086" width="10.75" style="132" customWidth="1"/>
    <col min="14087" max="14319" width="9.125" style="132"/>
    <col min="14320" max="14320" width="6.625" style="132" customWidth="1"/>
    <col min="14321" max="14321" width="11.375" style="132" customWidth="1"/>
    <col min="14322" max="14322" width="6.875" style="132" customWidth="1"/>
    <col min="14323" max="14323" width="16.375" style="132" customWidth="1"/>
    <col min="14324" max="14324" width="14.125" style="132" customWidth="1"/>
    <col min="14325" max="14325" width="5.375" style="132" customWidth="1"/>
    <col min="14326" max="14326" width="44.875" style="132" customWidth="1"/>
    <col min="14327" max="14327" width="7.25" style="132" customWidth="1"/>
    <col min="14328" max="14328" width="6.375" style="132" customWidth="1"/>
    <col min="14329" max="14329" width="11.875" style="132" customWidth="1"/>
    <col min="14330" max="14330" width="14.625" style="132" customWidth="1"/>
    <col min="14331" max="14331" width="14.375" style="132" customWidth="1"/>
    <col min="14332" max="14332" width="12.75" style="132" customWidth="1"/>
    <col min="14333" max="14333" width="13.875" style="132" customWidth="1"/>
    <col min="14334" max="14334" width="14.375" style="132" customWidth="1"/>
    <col min="14335" max="14335" width="12.75" style="132" customWidth="1"/>
    <col min="14336" max="14336" width="13.875" style="132" customWidth="1"/>
    <col min="14337" max="14337" width="14.375" style="132" customWidth="1"/>
    <col min="14338" max="14338" width="12.75" style="132" customWidth="1"/>
    <col min="14339" max="14341" width="7.375" style="132" customWidth="1"/>
    <col min="14342" max="14342" width="10.75" style="132" customWidth="1"/>
    <col min="14343" max="14575" width="9.125" style="132"/>
    <col min="14576" max="14576" width="6.625" style="132" customWidth="1"/>
    <col min="14577" max="14577" width="11.375" style="132" customWidth="1"/>
    <col min="14578" max="14578" width="6.875" style="132" customWidth="1"/>
    <col min="14579" max="14579" width="16.375" style="132" customWidth="1"/>
    <col min="14580" max="14580" width="14.125" style="132" customWidth="1"/>
    <col min="14581" max="14581" width="5.375" style="132" customWidth="1"/>
    <col min="14582" max="14582" width="44.875" style="132" customWidth="1"/>
    <col min="14583" max="14583" width="7.25" style="132" customWidth="1"/>
    <col min="14584" max="14584" width="6.375" style="132" customWidth="1"/>
    <col min="14585" max="14585" width="11.875" style="132" customWidth="1"/>
    <col min="14586" max="14586" width="14.625" style="132" customWidth="1"/>
    <col min="14587" max="14587" width="14.375" style="132" customWidth="1"/>
    <col min="14588" max="14588" width="12.75" style="132" customWidth="1"/>
    <col min="14589" max="14589" width="13.875" style="132" customWidth="1"/>
    <col min="14590" max="14590" width="14.375" style="132" customWidth="1"/>
    <col min="14591" max="14591" width="12.75" style="132" customWidth="1"/>
    <col min="14592" max="14592" width="13.875" style="132" customWidth="1"/>
    <col min="14593" max="14593" width="14.375" style="132" customWidth="1"/>
    <col min="14594" max="14594" width="12.75" style="132" customWidth="1"/>
    <col min="14595" max="14597" width="7.375" style="132" customWidth="1"/>
    <col min="14598" max="14598" width="10.75" style="132" customWidth="1"/>
    <col min="14599" max="14831" width="9.125" style="132"/>
    <col min="14832" max="14832" width="6.625" style="132" customWidth="1"/>
    <col min="14833" max="14833" width="11.375" style="132" customWidth="1"/>
    <col min="14834" max="14834" width="6.875" style="132" customWidth="1"/>
    <col min="14835" max="14835" width="16.375" style="132" customWidth="1"/>
    <col min="14836" max="14836" width="14.125" style="132" customWidth="1"/>
    <col min="14837" max="14837" width="5.375" style="132" customWidth="1"/>
    <col min="14838" max="14838" width="44.875" style="132" customWidth="1"/>
    <col min="14839" max="14839" width="7.25" style="132" customWidth="1"/>
    <col min="14840" max="14840" width="6.375" style="132" customWidth="1"/>
    <col min="14841" max="14841" width="11.875" style="132" customWidth="1"/>
    <col min="14842" max="14842" width="14.625" style="132" customWidth="1"/>
    <col min="14843" max="14843" width="14.375" style="132" customWidth="1"/>
    <col min="14844" max="14844" width="12.75" style="132" customWidth="1"/>
    <col min="14845" max="14845" width="13.875" style="132" customWidth="1"/>
    <col min="14846" max="14846" width="14.375" style="132" customWidth="1"/>
    <col min="14847" max="14847" width="12.75" style="132" customWidth="1"/>
    <col min="14848" max="14848" width="13.875" style="132" customWidth="1"/>
    <col min="14849" max="14849" width="14.375" style="132" customWidth="1"/>
    <col min="14850" max="14850" width="12.75" style="132" customWidth="1"/>
    <col min="14851" max="14853" width="7.375" style="132" customWidth="1"/>
    <col min="14854" max="14854" width="10.75" style="132" customWidth="1"/>
    <col min="14855" max="15087" width="9.125" style="132"/>
    <col min="15088" max="15088" width="6.625" style="132" customWidth="1"/>
    <col min="15089" max="15089" width="11.375" style="132" customWidth="1"/>
    <col min="15090" max="15090" width="6.875" style="132" customWidth="1"/>
    <col min="15091" max="15091" width="16.375" style="132" customWidth="1"/>
    <col min="15092" max="15092" width="14.125" style="132" customWidth="1"/>
    <col min="15093" max="15093" width="5.375" style="132" customWidth="1"/>
    <col min="15094" max="15094" width="44.875" style="132" customWidth="1"/>
    <col min="15095" max="15095" width="7.25" style="132" customWidth="1"/>
    <col min="15096" max="15096" width="6.375" style="132" customWidth="1"/>
    <col min="15097" max="15097" width="11.875" style="132" customWidth="1"/>
    <col min="15098" max="15098" width="14.625" style="132" customWidth="1"/>
    <col min="15099" max="15099" width="14.375" style="132" customWidth="1"/>
    <col min="15100" max="15100" width="12.75" style="132" customWidth="1"/>
    <col min="15101" max="15101" width="13.875" style="132" customWidth="1"/>
    <col min="15102" max="15102" width="14.375" style="132" customWidth="1"/>
    <col min="15103" max="15103" width="12.75" style="132" customWidth="1"/>
    <col min="15104" max="15104" width="13.875" style="132" customWidth="1"/>
    <col min="15105" max="15105" width="14.375" style="132" customWidth="1"/>
    <col min="15106" max="15106" width="12.75" style="132" customWidth="1"/>
    <col min="15107" max="15109" width="7.375" style="132" customWidth="1"/>
    <col min="15110" max="15110" width="10.75" style="132" customWidth="1"/>
    <col min="15111" max="15343" width="9.125" style="132"/>
    <col min="15344" max="15344" width="6.625" style="132" customWidth="1"/>
    <col min="15345" max="15345" width="11.375" style="132" customWidth="1"/>
    <col min="15346" max="15346" width="6.875" style="132" customWidth="1"/>
    <col min="15347" max="15347" width="16.375" style="132" customWidth="1"/>
    <col min="15348" max="15348" width="14.125" style="132" customWidth="1"/>
    <col min="15349" max="15349" width="5.375" style="132" customWidth="1"/>
    <col min="15350" max="15350" width="44.875" style="132" customWidth="1"/>
    <col min="15351" max="15351" width="7.25" style="132" customWidth="1"/>
    <col min="15352" max="15352" width="6.375" style="132" customWidth="1"/>
    <col min="15353" max="15353" width="11.875" style="132" customWidth="1"/>
    <col min="15354" max="15354" width="14.625" style="132" customWidth="1"/>
    <col min="15355" max="15355" width="14.375" style="132" customWidth="1"/>
    <col min="15356" max="15356" width="12.75" style="132" customWidth="1"/>
    <col min="15357" max="15357" width="13.875" style="132" customWidth="1"/>
    <col min="15358" max="15358" width="14.375" style="132" customWidth="1"/>
    <col min="15359" max="15359" width="12.75" style="132" customWidth="1"/>
    <col min="15360" max="15360" width="13.875" style="132" customWidth="1"/>
    <col min="15361" max="15361" width="14.375" style="132" customWidth="1"/>
    <col min="15362" max="15362" width="12.75" style="132" customWidth="1"/>
    <col min="15363" max="15365" width="7.375" style="132" customWidth="1"/>
    <col min="15366" max="15366" width="10.75" style="132" customWidth="1"/>
    <col min="15367" max="15599" width="9.125" style="132"/>
    <col min="15600" max="15600" width="6.625" style="132" customWidth="1"/>
    <col min="15601" max="15601" width="11.375" style="132" customWidth="1"/>
    <col min="15602" max="15602" width="6.875" style="132" customWidth="1"/>
    <col min="15603" max="15603" width="16.375" style="132" customWidth="1"/>
    <col min="15604" max="15604" width="14.125" style="132" customWidth="1"/>
    <col min="15605" max="15605" width="5.375" style="132" customWidth="1"/>
    <col min="15606" max="15606" width="44.875" style="132" customWidth="1"/>
    <col min="15607" max="15607" width="7.25" style="132" customWidth="1"/>
    <col min="15608" max="15608" width="6.375" style="132" customWidth="1"/>
    <col min="15609" max="15609" width="11.875" style="132" customWidth="1"/>
    <col min="15610" max="15610" width="14.625" style="132" customWidth="1"/>
    <col min="15611" max="15611" width="14.375" style="132" customWidth="1"/>
    <col min="15612" max="15612" width="12.75" style="132" customWidth="1"/>
    <col min="15613" max="15613" width="13.875" style="132" customWidth="1"/>
    <col min="15614" max="15614" width="14.375" style="132" customWidth="1"/>
    <col min="15615" max="15615" width="12.75" style="132" customWidth="1"/>
    <col min="15616" max="15616" width="13.875" style="132" customWidth="1"/>
    <col min="15617" max="15617" width="14.375" style="132" customWidth="1"/>
    <col min="15618" max="15618" width="12.75" style="132" customWidth="1"/>
    <col min="15619" max="15621" width="7.375" style="132" customWidth="1"/>
    <col min="15622" max="15622" width="10.75" style="132" customWidth="1"/>
    <col min="15623" max="15855" width="9.125" style="132"/>
    <col min="15856" max="15856" width="6.625" style="132" customWidth="1"/>
    <col min="15857" max="15857" width="11.375" style="132" customWidth="1"/>
    <col min="15858" max="15858" width="6.875" style="132" customWidth="1"/>
    <col min="15859" max="15859" width="16.375" style="132" customWidth="1"/>
    <col min="15860" max="15860" width="14.125" style="132" customWidth="1"/>
    <col min="15861" max="15861" width="5.375" style="132" customWidth="1"/>
    <col min="15862" max="15862" width="44.875" style="132" customWidth="1"/>
    <col min="15863" max="15863" width="7.25" style="132" customWidth="1"/>
    <col min="15864" max="15864" width="6.375" style="132" customWidth="1"/>
    <col min="15865" max="15865" width="11.875" style="132" customWidth="1"/>
    <col min="15866" max="15866" width="14.625" style="132" customWidth="1"/>
    <col min="15867" max="15867" width="14.375" style="132" customWidth="1"/>
    <col min="15868" max="15868" width="12.75" style="132" customWidth="1"/>
    <col min="15869" max="15869" width="13.875" style="132" customWidth="1"/>
    <col min="15870" max="15870" width="14.375" style="132" customWidth="1"/>
    <col min="15871" max="15871" width="12.75" style="132" customWidth="1"/>
    <col min="15872" max="15872" width="13.875" style="132" customWidth="1"/>
    <col min="15873" max="15873" width="14.375" style="132" customWidth="1"/>
    <col min="15874" max="15874" width="12.75" style="132" customWidth="1"/>
    <col min="15875" max="15877" width="7.375" style="132" customWidth="1"/>
    <col min="15878" max="15878" width="10.75" style="132" customWidth="1"/>
    <col min="15879" max="16111" width="9.125" style="132"/>
    <col min="16112" max="16112" width="6.625" style="132" customWidth="1"/>
    <col min="16113" max="16113" width="11.375" style="132" customWidth="1"/>
    <col min="16114" max="16114" width="6.875" style="132" customWidth="1"/>
    <col min="16115" max="16115" width="16.375" style="132" customWidth="1"/>
    <col min="16116" max="16116" width="14.125" style="132" customWidth="1"/>
    <col min="16117" max="16117" width="5.375" style="132" customWidth="1"/>
    <col min="16118" max="16118" width="44.875" style="132" customWidth="1"/>
    <col min="16119" max="16119" width="7.25" style="132" customWidth="1"/>
    <col min="16120" max="16120" width="6.375" style="132" customWidth="1"/>
    <col min="16121" max="16121" width="11.875" style="132" customWidth="1"/>
    <col min="16122" max="16122" width="14.625" style="132" customWidth="1"/>
    <col min="16123" max="16123" width="14.375" style="132" customWidth="1"/>
    <col min="16124" max="16124" width="12.75" style="132" customWidth="1"/>
    <col min="16125" max="16125" width="13.875" style="132" customWidth="1"/>
    <col min="16126" max="16126" width="14.375" style="132" customWidth="1"/>
    <col min="16127" max="16127" width="12.75" style="132" customWidth="1"/>
    <col min="16128" max="16128" width="13.875" style="132" customWidth="1"/>
    <col min="16129" max="16129" width="14.375" style="132" customWidth="1"/>
    <col min="16130" max="16130" width="12.75" style="132" customWidth="1"/>
    <col min="16131" max="16133" width="7.375" style="132" customWidth="1"/>
    <col min="16134" max="16134" width="10.75" style="132" customWidth="1"/>
    <col min="16135" max="16384" width="9.125" style="132"/>
  </cols>
  <sheetData>
    <row r="1" spans="1:19" x14ac:dyDescent="0.35">
      <c r="A1" s="317" t="s">
        <v>600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128" t="s">
        <v>601</v>
      </c>
      <c r="N1" s="129"/>
      <c r="O1" s="129"/>
      <c r="P1" s="129"/>
    </row>
    <row r="2" spans="1:19" ht="24" customHeight="1" x14ac:dyDescent="0.35">
      <c r="A2" s="318" t="s">
        <v>2337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133"/>
      <c r="N2" s="134"/>
      <c r="O2" s="134"/>
      <c r="P2" s="134"/>
    </row>
    <row r="3" spans="1:19" s="135" customFormat="1" ht="36.75" customHeight="1" x14ac:dyDescent="0.2">
      <c r="A3" s="325" t="s">
        <v>65</v>
      </c>
      <c r="B3" s="325" t="s">
        <v>163</v>
      </c>
      <c r="C3" s="325" t="s">
        <v>164</v>
      </c>
      <c r="D3" s="325" t="s">
        <v>165</v>
      </c>
      <c r="E3" s="325" t="s">
        <v>77</v>
      </c>
      <c r="F3" s="325" t="s">
        <v>166</v>
      </c>
      <c r="G3" s="325" t="s">
        <v>167</v>
      </c>
      <c r="H3" s="337" t="s">
        <v>168</v>
      </c>
      <c r="I3" s="325" t="s">
        <v>169</v>
      </c>
      <c r="J3" s="334" t="s">
        <v>170</v>
      </c>
      <c r="K3" s="335" t="s">
        <v>171</v>
      </c>
      <c r="L3" s="327" t="s">
        <v>596</v>
      </c>
      <c r="M3" s="327" t="s">
        <v>10</v>
      </c>
      <c r="N3" s="330" t="s">
        <v>172</v>
      </c>
      <c r="O3" s="331"/>
      <c r="P3" s="332"/>
      <c r="Q3" s="333" t="s">
        <v>11</v>
      </c>
      <c r="R3" s="329" t="s">
        <v>599</v>
      </c>
      <c r="S3" s="313"/>
    </row>
    <row r="4" spans="1:19" s="135" customFormat="1" ht="63" x14ac:dyDescent="0.2">
      <c r="A4" s="326"/>
      <c r="B4" s="326"/>
      <c r="C4" s="326"/>
      <c r="D4" s="326"/>
      <c r="E4" s="326"/>
      <c r="F4" s="326"/>
      <c r="G4" s="326"/>
      <c r="H4" s="338"/>
      <c r="I4" s="326"/>
      <c r="J4" s="334"/>
      <c r="K4" s="336"/>
      <c r="L4" s="328"/>
      <c r="M4" s="328"/>
      <c r="N4" s="136" t="s">
        <v>173</v>
      </c>
      <c r="O4" s="136" t="s">
        <v>174</v>
      </c>
      <c r="P4" s="136" t="s">
        <v>67</v>
      </c>
      <c r="Q4" s="333"/>
      <c r="R4" s="329"/>
      <c r="S4" s="313"/>
    </row>
    <row r="5" spans="1:19" x14ac:dyDescent="0.35">
      <c r="A5" s="137">
        <v>1</v>
      </c>
      <c r="B5" s="138" t="s">
        <v>59</v>
      </c>
      <c r="C5" s="138" t="s">
        <v>175</v>
      </c>
      <c r="D5" s="138" t="s">
        <v>1423</v>
      </c>
      <c r="E5" s="138" t="s">
        <v>176</v>
      </c>
      <c r="F5" s="138" t="s">
        <v>177</v>
      </c>
      <c r="G5" s="138" t="s">
        <v>178</v>
      </c>
      <c r="H5" s="139"/>
      <c r="I5" s="137"/>
      <c r="J5" s="140"/>
      <c r="K5" s="141"/>
      <c r="L5" s="142"/>
      <c r="M5" s="142"/>
      <c r="N5" s="138"/>
      <c r="O5" s="138"/>
      <c r="P5" s="138"/>
    </row>
    <row r="6" spans="1:19" x14ac:dyDescent="0.35">
      <c r="A6" s="137">
        <v>2</v>
      </c>
      <c r="B6" s="138" t="s">
        <v>59</v>
      </c>
      <c r="C6" s="138" t="s">
        <v>179</v>
      </c>
      <c r="D6" s="138" t="s">
        <v>1423</v>
      </c>
      <c r="E6" s="138" t="s">
        <v>176</v>
      </c>
      <c r="F6" s="138" t="s">
        <v>180</v>
      </c>
      <c r="G6" s="138" t="s">
        <v>181</v>
      </c>
      <c r="H6" s="139">
        <v>9017</v>
      </c>
      <c r="I6" s="137">
        <v>5</v>
      </c>
      <c r="J6" s="140">
        <f>บึงกาฬ!F10</f>
        <v>1112438.3500000001</v>
      </c>
      <c r="K6" s="141">
        <f>บึงกาฬ!AG10</f>
        <v>1058148.8700000001</v>
      </c>
      <c r="L6" s="142">
        <f>บึงกาฬ!AH10</f>
        <v>1454175.0899999999</v>
      </c>
      <c r="M6" s="142">
        <f>บึงกาฬ!AI10</f>
        <v>1232148.3700000001</v>
      </c>
      <c r="N6" s="138"/>
      <c r="O6" s="138"/>
      <c r="P6" s="138"/>
      <c r="Q6" s="130">
        <f>L6-M6</f>
        <v>222026.71999999974</v>
      </c>
      <c r="R6" s="131">
        <f>L6/H6</f>
        <v>161.27038815570586</v>
      </c>
    </row>
    <row r="7" spans="1:19" x14ac:dyDescent="0.35">
      <c r="A7" s="137">
        <v>3</v>
      </c>
      <c r="B7" s="138" t="s">
        <v>59</v>
      </c>
      <c r="C7" s="138" t="s">
        <v>182</v>
      </c>
      <c r="D7" s="138" t="s">
        <v>1423</v>
      </c>
      <c r="E7" s="138" t="s">
        <v>176</v>
      </c>
      <c r="F7" s="138" t="s">
        <v>180</v>
      </c>
      <c r="G7" s="138" t="s">
        <v>183</v>
      </c>
      <c r="H7" s="139">
        <v>4386</v>
      </c>
      <c r="I7" s="137">
        <v>3</v>
      </c>
      <c r="J7" s="140">
        <f>บึงกาฬ!F11</f>
        <v>403163.49</v>
      </c>
      <c r="K7" s="141">
        <f>บึงกาฬ!AG11</f>
        <v>463452.52</v>
      </c>
      <c r="L7" s="142">
        <f>บึงกาฬ!AH11</f>
        <v>764426.92</v>
      </c>
      <c r="M7" s="142">
        <f>บึงกาฬ!AI11</f>
        <v>673797.73</v>
      </c>
      <c r="N7" s="138"/>
      <c r="O7" s="138"/>
      <c r="P7" s="138"/>
      <c r="Q7" s="130">
        <f t="shared" ref="Q7:Q70" si="0">L7-M7</f>
        <v>90629.190000000061</v>
      </c>
      <c r="R7" s="131">
        <f t="shared" ref="R7:R70" si="1">L7/H7</f>
        <v>174.28794345645235</v>
      </c>
    </row>
    <row r="8" spans="1:19" x14ac:dyDescent="0.35">
      <c r="A8" s="137">
        <v>4</v>
      </c>
      <c r="B8" s="138" t="s">
        <v>59</v>
      </c>
      <c r="C8" s="138" t="s">
        <v>184</v>
      </c>
      <c r="D8" s="138" t="s">
        <v>1423</v>
      </c>
      <c r="E8" s="138" t="s">
        <v>176</v>
      </c>
      <c r="F8" s="138" t="s">
        <v>180</v>
      </c>
      <c r="G8" s="138" t="s">
        <v>185</v>
      </c>
      <c r="H8" s="139">
        <v>3088</v>
      </c>
      <c r="I8" s="137">
        <v>3</v>
      </c>
      <c r="J8" s="140">
        <f>บึงกาฬ!F12</f>
        <v>1258494.3600000001</v>
      </c>
      <c r="K8" s="141">
        <f>บึงกาฬ!AG12</f>
        <v>825685.20000000019</v>
      </c>
      <c r="L8" s="142">
        <f>บึงกาฬ!AH12</f>
        <v>1172812.3599999999</v>
      </c>
      <c r="M8" s="142">
        <f>บึงกาฬ!AI12</f>
        <v>1861376.25</v>
      </c>
      <c r="N8" s="138"/>
      <c r="O8" s="138"/>
      <c r="P8" s="138"/>
      <c r="Q8" s="130">
        <f t="shared" si="0"/>
        <v>-688563.89000000013</v>
      </c>
      <c r="R8" s="131">
        <f t="shared" si="1"/>
        <v>379.79674870466317</v>
      </c>
    </row>
    <row r="9" spans="1:19" x14ac:dyDescent="0.35">
      <c r="A9" s="137">
        <v>5</v>
      </c>
      <c r="B9" s="138" t="s">
        <v>59</v>
      </c>
      <c r="C9" s="138" t="s">
        <v>186</v>
      </c>
      <c r="D9" s="138" t="s">
        <v>1423</v>
      </c>
      <c r="E9" s="138" t="s">
        <v>176</v>
      </c>
      <c r="F9" s="138" t="s">
        <v>180</v>
      </c>
      <c r="G9" s="138" t="s">
        <v>187</v>
      </c>
      <c r="H9" s="139">
        <v>2345</v>
      </c>
      <c r="I9" s="137">
        <v>2</v>
      </c>
      <c r="J9" s="140">
        <f>บึงกาฬ!F13</f>
        <v>932496.33</v>
      </c>
      <c r="K9" s="141">
        <f>บึงกาฬ!AG13</f>
        <v>565448.93999999994</v>
      </c>
      <c r="L9" s="142">
        <f>บึงกาฬ!AH13</f>
        <v>638549.91</v>
      </c>
      <c r="M9" s="142">
        <f>บึงกาฬ!AI13</f>
        <v>892768.45000000007</v>
      </c>
      <c r="N9" s="138"/>
      <c r="O9" s="138"/>
      <c r="P9" s="138"/>
      <c r="Q9" s="130">
        <f t="shared" si="0"/>
        <v>-254218.54000000004</v>
      </c>
      <c r="R9" s="131">
        <f t="shared" si="1"/>
        <v>272.30273347547978</v>
      </c>
    </row>
    <row r="10" spans="1:19" x14ac:dyDescent="0.35">
      <c r="A10" s="137">
        <v>6</v>
      </c>
      <c r="B10" s="138" t="s">
        <v>59</v>
      </c>
      <c r="C10" s="138" t="s">
        <v>188</v>
      </c>
      <c r="D10" s="138" t="s">
        <v>1423</v>
      </c>
      <c r="E10" s="138" t="s">
        <v>176</v>
      </c>
      <c r="F10" s="138" t="s">
        <v>180</v>
      </c>
      <c r="G10" s="138" t="s">
        <v>189</v>
      </c>
      <c r="H10" s="139">
        <v>6935</v>
      </c>
      <c r="I10" s="137">
        <v>5</v>
      </c>
      <c r="J10" s="140">
        <f>บึงกาฬ!F14</f>
        <v>863670.79</v>
      </c>
      <c r="K10" s="141">
        <f>บึงกาฬ!AG14</f>
        <v>127177.69000000006</v>
      </c>
      <c r="L10" s="142">
        <f>บึงกาฬ!AH14</f>
        <v>1121955.42</v>
      </c>
      <c r="M10" s="142">
        <f>บึงกาฬ!AI14</f>
        <v>901496.91999999993</v>
      </c>
      <c r="N10" s="138"/>
      <c r="O10" s="138"/>
      <c r="P10" s="138"/>
      <c r="Q10" s="130">
        <f t="shared" si="0"/>
        <v>220458.5</v>
      </c>
      <c r="R10" s="131">
        <f t="shared" si="1"/>
        <v>161.78160346070655</v>
      </c>
    </row>
    <row r="11" spans="1:19" x14ac:dyDescent="0.35">
      <c r="A11" s="137">
        <v>7</v>
      </c>
      <c r="B11" s="138" t="s">
        <v>59</v>
      </c>
      <c r="C11" s="138" t="s">
        <v>190</v>
      </c>
      <c r="D11" s="138" t="s">
        <v>1423</v>
      </c>
      <c r="E11" s="138" t="s">
        <v>176</v>
      </c>
      <c r="F11" s="138" t="s">
        <v>180</v>
      </c>
      <c r="G11" s="138" t="s">
        <v>191</v>
      </c>
      <c r="H11" s="139">
        <v>5524</v>
      </c>
      <c r="I11" s="137">
        <v>4</v>
      </c>
      <c r="J11" s="140">
        <f>บึงกาฬ!F15</f>
        <v>493204.06</v>
      </c>
      <c r="K11" s="141">
        <f>บึงกาฬ!AG15</f>
        <v>584497.16</v>
      </c>
      <c r="L11" s="142">
        <f>บึงกาฬ!AH15</f>
        <v>864432.89</v>
      </c>
      <c r="M11" s="142">
        <f>บึงกาฬ!AI15</f>
        <v>815291.24</v>
      </c>
      <c r="N11" s="138"/>
      <c r="O11" s="138"/>
      <c r="P11" s="138"/>
      <c r="Q11" s="130">
        <f t="shared" si="0"/>
        <v>49141.650000000023</v>
      </c>
      <c r="R11" s="131">
        <f t="shared" si="1"/>
        <v>156.48676502534394</v>
      </c>
    </row>
    <row r="12" spans="1:19" x14ac:dyDescent="0.35">
      <c r="A12" s="137">
        <v>8</v>
      </c>
      <c r="B12" s="138" t="s">
        <v>59</v>
      </c>
      <c r="C12" s="138" t="s">
        <v>192</v>
      </c>
      <c r="D12" s="138" t="s">
        <v>1423</v>
      </c>
      <c r="E12" s="138" t="s">
        <v>176</v>
      </c>
      <c r="F12" s="138" t="s">
        <v>180</v>
      </c>
      <c r="G12" s="138" t="s">
        <v>193</v>
      </c>
      <c r="H12" s="139">
        <v>5657</v>
      </c>
      <c r="I12" s="137">
        <v>4</v>
      </c>
      <c r="J12" s="140">
        <f>บึงกาฬ!F16</f>
        <v>475997.16</v>
      </c>
      <c r="K12" s="141">
        <f>บึงกาฬ!AG16</f>
        <v>659422.54999999993</v>
      </c>
      <c r="L12" s="142">
        <f>บึงกาฬ!AH16</f>
        <v>823309.21</v>
      </c>
      <c r="M12" s="142">
        <f>บึงกาฬ!AI16</f>
        <v>678794.39999999991</v>
      </c>
      <c r="N12" s="138"/>
      <c r="O12" s="138"/>
      <c r="P12" s="138"/>
      <c r="Q12" s="130">
        <f t="shared" si="0"/>
        <v>144514.81000000006</v>
      </c>
      <c r="R12" s="131">
        <f t="shared" si="1"/>
        <v>145.53813151847268</v>
      </c>
    </row>
    <row r="13" spans="1:19" x14ac:dyDescent="0.35">
      <c r="A13" s="137">
        <v>9</v>
      </c>
      <c r="B13" s="138" t="s">
        <v>59</v>
      </c>
      <c r="C13" s="138" t="s">
        <v>194</v>
      </c>
      <c r="D13" s="138" t="s">
        <v>1423</v>
      </c>
      <c r="E13" s="138" t="s">
        <v>176</v>
      </c>
      <c r="F13" s="138" t="s">
        <v>180</v>
      </c>
      <c r="G13" s="138" t="s">
        <v>195</v>
      </c>
      <c r="H13" s="139">
        <v>4057</v>
      </c>
      <c r="I13" s="137">
        <v>3</v>
      </c>
      <c r="J13" s="140">
        <f>บึงกาฬ!F17</f>
        <v>83421.81</v>
      </c>
      <c r="K13" s="141">
        <f>บึงกาฬ!AG17</f>
        <v>67205.53</v>
      </c>
      <c r="L13" s="142">
        <f>บึงกาฬ!AH17</f>
        <v>95480</v>
      </c>
      <c r="M13" s="142">
        <f>บึงกาฬ!AI17</f>
        <v>215218.63999999998</v>
      </c>
      <c r="N13" s="138"/>
      <c r="O13" s="138"/>
      <c r="P13" s="138"/>
      <c r="Q13" s="130">
        <f t="shared" si="0"/>
        <v>-119738.63999999998</v>
      </c>
      <c r="R13" s="131">
        <f t="shared" si="1"/>
        <v>23.534631501109192</v>
      </c>
    </row>
    <row r="14" spans="1:19" x14ac:dyDescent="0.35">
      <c r="A14" s="137">
        <v>10</v>
      </c>
      <c r="B14" s="138" t="s">
        <v>59</v>
      </c>
      <c r="C14" s="138" t="s">
        <v>196</v>
      </c>
      <c r="D14" s="138" t="s">
        <v>1423</v>
      </c>
      <c r="E14" s="138" t="s">
        <v>176</v>
      </c>
      <c r="F14" s="138" t="s">
        <v>180</v>
      </c>
      <c r="G14" s="138" t="s">
        <v>197</v>
      </c>
      <c r="H14" s="139">
        <v>2737</v>
      </c>
      <c r="I14" s="137">
        <v>2</v>
      </c>
      <c r="J14" s="140">
        <f>บึงกาฬ!F18</f>
        <v>499926.05</v>
      </c>
      <c r="K14" s="141">
        <f>บึงกาฬ!AG18</f>
        <v>294659.09999999998</v>
      </c>
      <c r="L14" s="142">
        <f>บึงกาฬ!AH18</f>
        <v>507879.95999999996</v>
      </c>
      <c r="M14" s="142">
        <f>บึงกาฬ!AI18</f>
        <v>612620.04999999993</v>
      </c>
      <c r="N14" s="138"/>
      <c r="O14" s="138"/>
      <c r="P14" s="138"/>
      <c r="Q14" s="130">
        <f t="shared" si="0"/>
        <v>-104740.08999999997</v>
      </c>
      <c r="R14" s="131">
        <f t="shared" si="1"/>
        <v>185.56081841432223</v>
      </c>
    </row>
    <row r="15" spans="1:19" x14ac:dyDescent="0.35">
      <c r="A15" s="137">
        <v>11</v>
      </c>
      <c r="B15" s="138" t="s">
        <v>59</v>
      </c>
      <c r="C15" s="138" t="s">
        <v>198</v>
      </c>
      <c r="D15" s="138" t="s">
        <v>1423</v>
      </c>
      <c r="E15" s="138" t="s">
        <v>176</v>
      </c>
      <c r="F15" s="138" t="s">
        <v>180</v>
      </c>
      <c r="G15" s="138" t="s">
        <v>199</v>
      </c>
      <c r="H15" s="139">
        <v>4167</v>
      </c>
      <c r="I15" s="137">
        <v>3</v>
      </c>
      <c r="J15" s="140">
        <f>บึงกาฬ!F19</f>
        <v>253939.83</v>
      </c>
      <c r="K15" s="141">
        <f>บึงกาฬ!AG19</f>
        <v>-225268.51000000007</v>
      </c>
      <c r="L15" s="142">
        <f>บึงกาฬ!AH19</f>
        <v>725532.82000000007</v>
      </c>
      <c r="M15" s="142">
        <f>บึงกาฬ!AI19</f>
        <v>818950.71000000008</v>
      </c>
      <c r="N15" s="138"/>
      <c r="O15" s="138"/>
      <c r="P15" s="138"/>
      <c r="Q15" s="130">
        <f t="shared" si="0"/>
        <v>-93417.890000000014</v>
      </c>
      <c r="R15" s="131">
        <f t="shared" si="1"/>
        <v>174.11394768418529</v>
      </c>
    </row>
    <row r="16" spans="1:19" x14ac:dyDescent="0.35">
      <c r="A16" s="137">
        <v>12</v>
      </c>
      <c r="B16" s="138" t="s">
        <v>59</v>
      </c>
      <c r="C16" s="138" t="s">
        <v>200</v>
      </c>
      <c r="D16" s="138" t="s">
        <v>1423</v>
      </c>
      <c r="E16" s="138" t="s">
        <v>176</v>
      </c>
      <c r="F16" s="138" t="s">
        <v>180</v>
      </c>
      <c r="G16" s="138" t="s">
        <v>201</v>
      </c>
      <c r="H16" s="139">
        <v>7036</v>
      </c>
      <c r="I16" s="137">
        <v>5</v>
      </c>
      <c r="J16" s="140">
        <v>0</v>
      </c>
      <c r="K16" s="141">
        <f>บึงกาฬ!AG20</f>
        <v>0</v>
      </c>
      <c r="L16" s="142">
        <v>0</v>
      </c>
      <c r="M16" s="142">
        <v>0</v>
      </c>
      <c r="N16" s="138"/>
      <c r="O16" s="138"/>
      <c r="P16" s="138"/>
      <c r="Q16" s="130">
        <f t="shared" si="0"/>
        <v>0</v>
      </c>
      <c r="R16" s="131">
        <f t="shared" si="1"/>
        <v>0</v>
      </c>
    </row>
    <row r="17" spans="1:18" x14ac:dyDescent="0.35">
      <c r="A17" s="137">
        <v>13</v>
      </c>
      <c r="B17" s="138" t="s">
        <v>59</v>
      </c>
      <c r="C17" s="138" t="s">
        <v>202</v>
      </c>
      <c r="D17" s="138" t="s">
        <v>1423</v>
      </c>
      <c r="E17" s="138" t="s">
        <v>176</v>
      </c>
      <c r="F17" s="138" t="s">
        <v>180</v>
      </c>
      <c r="G17" s="138" t="s">
        <v>203</v>
      </c>
      <c r="H17" s="139">
        <v>4248</v>
      </c>
      <c r="I17" s="137">
        <v>3</v>
      </c>
      <c r="J17" s="140">
        <f>บึงกาฬ!F21</f>
        <v>272762.99</v>
      </c>
      <c r="K17" s="141">
        <f>บึงกาฬ!AG21</f>
        <v>467463.21</v>
      </c>
      <c r="L17" s="142">
        <f>บึงกาฬ!AH21</f>
        <v>842857.53</v>
      </c>
      <c r="M17" s="142">
        <f>บึงกาฬ!AI21</f>
        <v>916926.85</v>
      </c>
      <c r="N17" s="138"/>
      <c r="O17" s="138"/>
      <c r="P17" s="138"/>
      <c r="Q17" s="130">
        <f t="shared" si="0"/>
        <v>-74069.319999999949</v>
      </c>
      <c r="R17" s="131">
        <f t="shared" si="1"/>
        <v>198.4127895480226</v>
      </c>
    </row>
    <row r="18" spans="1:18" x14ac:dyDescent="0.35">
      <c r="A18" s="137">
        <v>14</v>
      </c>
      <c r="B18" s="138" t="s">
        <v>59</v>
      </c>
      <c r="C18" s="138" t="s">
        <v>204</v>
      </c>
      <c r="D18" s="138" t="s">
        <v>1423</v>
      </c>
      <c r="E18" s="138" t="s">
        <v>176</v>
      </c>
      <c r="F18" s="138" t="s">
        <v>180</v>
      </c>
      <c r="G18" s="138" t="s">
        <v>205</v>
      </c>
      <c r="H18" s="139">
        <v>4016</v>
      </c>
      <c r="I18" s="137">
        <v>3</v>
      </c>
      <c r="J18" s="140">
        <f>บึงกาฬ!F22</f>
        <v>838752.61</v>
      </c>
      <c r="K18" s="141">
        <f>บึงกาฬ!AG22</f>
        <v>1135426.47</v>
      </c>
      <c r="L18" s="142">
        <f>บึงกาฬ!AH22</f>
        <v>575684.27</v>
      </c>
      <c r="M18" s="142">
        <f>บึงกาฬ!AI22</f>
        <v>494660.94999999995</v>
      </c>
      <c r="N18" s="138"/>
      <c r="O18" s="138"/>
      <c r="P18" s="138"/>
      <c r="Q18" s="130">
        <f t="shared" si="0"/>
        <v>81023.320000000065</v>
      </c>
      <c r="R18" s="131">
        <f t="shared" si="1"/>
        <v>143.34767679282868</v>
      </c>
    </row>
    <row r="19" spans="1:18" x14ac:dyDescent="0.35">
      <c r="A19" s="137">
        <v>15</v>
      </c>
      <c r="B19" s="138" t="s">
        <v>59</v>
      </c>
      <c r="C19" s="138" t="s">
        <v>206</v>
      </c>
      <c r="D19" s="138" t="s">
        <v>1423</v>
      </c>
      <c r="E19" s="138" t="s">
        <v>176</v>
      </c>
      <c r="F19" s="138" t="s">
        <v>180</v>
      </c>
      <c r="G19" s="138" t="s">
        <v>207</v>
      </c>
      <c r="H19" s="139">
        <v>1202</v>
      </c>
      <c r="I19" s="137">
        <v>1</v>
      </c>
      <c r="J19" s="140">
        <f>บึงกาฬ!F23</f>
        <v>892976.01</v>
      </c>
      <c r="K19" s="141">
        <f>บึงกาฬ!AG23</f>
        <v>710729.18</v>
      </c>
      <c r="L19" s="142">
        <f>บึงกาฬ!AH23</f>
        <v>601913.90999999992</v>
      </c>
      <c r="M19" s="142">
        <f>บึงกาฬ!AI23</f>
        <v>594157.44999999995</v>
      </c>
      <c r="N19" s="138"/>
      <c r="O19" s="138"/>
      <c r="P19" s="138"/>
      <c r="Q19" s="130">
        <f t="shared" si="0"/>
        <v>7756.4599999999627</v>
      </c>
      <c r="R19" s="131">
        <f t="shared" si="1"/>
        <v>500.76032445923454</v>
      </c>
    </row>
    <row r="20" spans="1:18" s="149" customFormat="1" x14ac:dyDescent="0.35">
      <c r="A20" s="143">
        <v>1</v>
      </c>
      <c r="B20" s="144" t="s">
        <v>59</v>
      </c>
      <c r="C20" s="144"/>
      <c r="D20" s="144"/>
      <c r="E20" s="144" t="s">
        <v>77</v>
      </c>
      <c r="F20" s="144"/>
      <c r="G20" s="144" t="s">
        <v>208</v>
      </c>
      <c r="H20" s="145">
        <f>SUM(H5:H19)</f>
        <v>64415</v>
      </c>
      <c r="I20" s="143"/>
      <c r="J20" s="146">
        <f>SUM(J5:J19)</f>
        <v>8381243.8399999999</v>
      </c>
      <c r="K20" s="146">
        <f>SUM(K5:K19)</f>
        <v>6734047.9100000001</v>
      </c>
      <c r="L20" s="146">
        <f>SUM(L5:L19)</f>
        <v>10189010.289999999</v>
      </c>
      <c r="M20" s="146">
        <f>SUM(M5:M19)</f>
        <v>10708208.009999998</v>
      </c>
      <c r="N20" s="144">
        <v>14</v>
      </c>
      <c r="O20" s="144">
        <v>13</v>
      </c>
      <c r="P20" s="144">
        <f>N20-O20</f>
        <v>1</v>
      </c>
      <c r="Q20" s="147">
        <f t="shared" si="0"/>
        <v>-519197.71999999881</v>
      </c>
      <c r="R20" s="148">
        <f>L20/H20</f>
        <v>158.17760288752618</v>
      </c>
    </row>
    <row r="21" spans="1:18" x14ac:dyDescent="0.35">
      <c r="A21" s="137">
        <v>1</v>
      </c>
      <c r="B21" s="138" t="s">
        <v>59</v>
      </c>
      <c r="C21" s="138" t="s">
        <v>179</v>
      </c>
      <c r="D21" s="138" t="s">
        <v>94</v>
      </c>
      <c r="E21" s="138" t="s">
        <v>209</v>
      </c>
      <c r="F21" s="138" t="s">
        <v>210</v>
      </c>
      <c r="G21" s="138" t="s">
        <v>211</v>
      </c>
      <c r="H21" s="139"/>
      <c r="I21" s="137"/>
      <c r="J21" s="140"/>
      <c r="K21" s="141"/>
      <c r="L21" s="142"/>
      <c r="M21" s="142"/>
      <c r="N21" s="138"/>
      <c r="O21" s="138"/>
      <c r="P21" s="138"/>
    </row>
    <row r="22" spans="1:18" x14ac:dyDescent="0.35">
      <c r="A22" s="137">
        <v>2</v>
      </c>
      <c r="B22" s="138" t="s">
        <v>59</v>
      </c>
      <c r="C22" s="138" t="s">
        <v>182</v>
      </c>
      <c r="D22" s="138" t="s">
        <v>94</v>
      </c>
      <c r="E22" s="138" t="s">
        <v>209</v>
      </c>
      <c r="F22" s="138" t="s">
        <v>180</v>
      </c>
      <c r="G22" s="138" t="s">
        <v>212</v>
      </c>
      <c r="H22" s="139">
        <v>6244</v>
      </c>
      <c r="I22" s="137">
        <v>5</v>
      </c>
      <c r="J22" s="140">
        <f>บึงกาฬ!F24</f>
        <v>76004.990000000005</v>
      </c>
      <c r="K22" s="141">
        <f>บึงกาฬ!AG24</f>
        <v>100498.89000000001</v>
      </c>
      <c r="L22" s="142">
        <f>บึงกาฬ!AH24</f>
        <v>883526.85</v>
      </c>
      <c r="M22" s="142">
        <f>บึงกาฬ!AI24</f>
        <v>980426.91</v>
      </c>
      <c r="N22" s="138"/>
      <c r="O22" s="138"/>
      <c r="P22" s="138"/>
      <c r="Q22" s="130">
        <f t="shared" si="0"/>
        <v>-96900.060000000056</v>
      </c>
      <c r="R22" s="131">
        <f t="shared" si="1"/>
        <v>141.50013613068546</v>
      </c>
    </row>
    <row r="23" spans="1:18" x14ac:dyDescent="0.35">
      <c r="A23" s="137">
        <v>3</v>
      </c>
      <c r="B23" s="138" t="s">
        <v>59</v>
      </c>
      <c r="C23" s="138" t="s">
        <v>184</v>
      </c>
      <c r="D23" s="138" t="s">
        <v>94</v>
      </c>
      <c r="E23" s="138" t="s">
        <v>209</v>
      </c>
      <c r="F23" s="138" t="s">
        <v>180</v>
      </c>
      <c r="G23" s="138" t="s">
        <v>213</v>
      </c>
      <c r="H23" s="139">
        <v>4760</v>
      </c>
      <c r="I23" s="137">
        <v>4</v>
      </c>
      <c r="J23" s="140">
        <f>บึงกาฬ!F25</f>
        <v>52757.85</v>
      </c>
      <c r="K23" s="141">
        <f>บึงกาฬ!AG25</f>
        <v>87227.310000000012</v>
      </c>
      <c r="L23" s="142">
        <f>บึงกาฬ!AH25</f>
        <v>840972.94</v>
      </c>
      <c r="M23" s="142">
        <f>บึงกาฬ!AI25</f>
        <v>858201.31</v>
      </c>
      <c r="N23" s="138"/>
      <c r="O23" s="138"/>
      <c r="P23" s="138"/>
      <c r="Q23" s="130">
        <f t="shared" si="0"/>
        <v>-17228.370000000112</v>
      </c>
      <c r="R23" s="131">
        <f t="shared" si="1"/>
        <v>176.67498739495798</v>
      </c>
    </row>
    <row r="24" spans="1:18" x14ac:dyDescent="0.35">
      <c r="A24" s="137">
        <v>4</v>
      </c>
      <c r="B24" s="138" t="s">
        <v>59</v>
      </c>
      <c r="C24" s="138" t="s">
        <v>186</v>
      </c>
      <c r="D24" s="138" t="s">
        <v>94</v>
      </c>
      <c r="E24" s="138" t="s">
        <v>209</v>
      </c>
      <c r="F24" s="138" t="s">
        <v>180</v>
      </c>
      <c r="G24" s="138" t="s">
        <v>214</v>
      </c>
      <c r="H24" s="139">
        <v>3665</v>
      </c>
      <c r="I24" s="137">
        <v>3</v>
      </c>
      <c r="J24" s="140">
        <f>บึงกาฬ!F26</f>
        <v>46039.63</v>
      </c>
      <c r="K24" s="141">
        <f>บึงกาฬ!AG26</f>
        <v>59085.36</v>
      </c>
      <c r="L24" s="142">
        <f>บึงกาฬ!AH26</f>
        <v>324550.76</v>
      </c>
      <c r="M24" s="142">
        <f>บึงกาฬ!AI26</f>
        <v>420626.26</v>
      </c>
      <c r="N24" s="138"/>
      <c r="O24" s="138"/>
      <c r="P24" s="138"/>
      <c r="Q24" s="130">
        <f t="shared" si="0"/>
        <v>-96075.5</v>
      </c>
      <c r="R24" s="131">
        <f t="shared" si="1"/>
        <v>88.554095497953611</v>
      </c>
    </row>
    <row r="25" spans="1:18" x14ac:dyDescent="0.35">
      <c r="A25" s="137">
        <v>5</v>
      </c>
      <c r="B25" s="138" t="s">
        <v>59</v>
      </c>
      <c r="C25" s="138" t="s">
        <v>188</v>
      </c>
      <c r="D25" s="138" t="s">
        <v>94</v>
      </c>
      <c r="E25" s="138" t="s">
        <v>209</v>
      </c>
      <c r="F25" s="138" t="s">
        <v>180</v>
      </c>
      <c r="G25" s="138" t="s">
        <v>215</v>
      </c>
      <c r="H25" s="139">
        <v>4355</v>
      </c>
      <c r="I25" s="137">
        <v>3</v>
      </c>
      <c r="J25" s="140">
        <f>บึงกาฬ!F27</f>
        <v>384549.88</v>
      </c>
      <c r="K25" s="141">
        <f>บึงกาฬ!AG27</f>
        <v>278467.78000000003</v>
      </c>
      <c r="L25" s="142">
        <f>บึงกาฬ!AH27</f>
        <v>855373.3</v>
      </c>
      <c r="M25" s="142">
        <f>บึงกาฬ!AI27</f>
        <v>926376.17</v>
      </c>
      <c r="N25" s="138"/>
      <c r="O25" s="138"/>
      <c r="P25" s="138"/>
      <c r="Q25" s="130">
        <f t="shared" si="0"/>
        <v>-71002.87</v>
      </c>
      <c r="R25" s="131">
        <f t="shared" si="1"/>
        <v>196.41177956371988</v>
      </c>
    </row>
    <row r="26" spans="1:18" x14ac:dyDescent="0.35">
      <c r="A26" s="137">
        <v>6</v>
      </c>
      <c r="B26" s="138" t="s">
        <v>59</v>
      </c>
      <c r="C26" s="138" t="s">
        <v>190</v>
      </c>
      <c r="D26" s="138" t="s">
        <v>94</v>
      </c>
      <c r="E26" s="138" t="s">
        <v>209</v>
      </c>
      <c r="F26" s="138" t="s">
        <v>180</v>
      </c>
      <c r="G26" s="138" t="s">
        <v>216</v>
      </c>
      <c r="H26" s="139">
        <v>2703</v>
      </c>
      <c r="I26" s="137">
        <v>2</v>
      </c>
      <c r="J26" s="140">
        <f>บึงกาฬ!F28</f>
        <v>73609.56</v>
      </c>
      <c r="K26" s="141">
        <f>บึงกาฬ!AG28</f>
        <v>82769.039999999994</v>
      </c>
      <c r="L26" s="142">
        <f>บึงกาฬ!AH28</f>
        <v>236259.22</v>
      </c>
      <c r="M26" s="142">
        <f>บึงกาฬ!AI28</f>
        <v>245421.83000000002</v>
      </c>
      <c r="N26" s="138"/>
      <c r="O26" s="138"/>
      <c r="P26" s="138"/>
      <c r="Q26" s="130">
        <f t="shared" si="0"/>
        <v>-9162.6100000000151</v>
      </c>
      <c r="R26" s="131">
        <f t="shared" si="1"/>
        <v>87.406296707362188</v>
      </c>
    </row>
    <row r="27" spans="1:18" x14ac:dyDescent="0.35">
      <c r="A27" s="137">
        <v>7</v>
      </c>
      <c r="B27" s="138" t="s">
        <v>59</v>
      </c>
      <c r="C27" s="138" t="s">
        <v>192</v>
      </c>
      <c r="D27" s="138" t="s">
        <v>94</v>
      </c>
      <c r="E27" s="138" t="s">
        <v>209</v>
      </c>
      <c r="F27" s="138" t="s">
        <v>180</v>
      </c>
      <c r="G27" s="138" t="s">
        <v>217</v>
      </c>
      <c r="H27" s="139">
        <v>3283</v>
      </c>
      <c r="I27" s="137">
        <v>3</v>
      </c>
      <c r="J27" s="140">
        <f>บึงกาฬ!F29</f>
        <v>208258.84</v>
      </c>
      <c r="K27" s="141">
        <f>บึงกาฬ!AG29</f>
        <v>-1717198.59</v>
      </c>
      <c r="L27" s="142">
        <f>บึงกาฬ!AH29</f>
        <v>579736.84000000008</v>
      </c>
      <c r="M27" s="142">
        <f>บึงกาฬ!AI29</f>
        <v>572332.61</v>
      </c>
      <c r="N27" s="138"/>
      <c r="O27" s="138"/>
      <c r="P27" s="138"/>
      <c r="Q27" s="130">
        <f t="shared" si="0"/>
        <v>7404.2300000000978</v>
      </c>
      <c r="R27" s="131">
        <f t="shared" si="1"/>
        <v>176.58752360645752</v>
      </c>
    </row>
    <row r="28" spans="1:18" x14ac:dyDescent="0.35">
      <c r="A28" s="137">
        <v>8</v>
      </c>
      <c r="B28" s="138" t="s">
        <v>59</v>
      </c>
      <c r="C28" s="138" t="s">
        <v>194</v>
      </c>
      <c r="D28" s="138" t="s">
        <v>94</v>
      </c>
      <c r="E28" s="138" t="s">
        <v>209</v>
      </c>
      <c r="F28" s="138" t="s">
        <v>180</v>
      </c>
      <c r="G28" s="138" t="s">
        <v>218</v>
      </c>
      <c r="H28" s="139">
        <v>1804</v>
      </c>
      <c r="I28" s="137">
        <v>2</v>
      </c>
      <c r="J28" s="140">
        <f>บึงกาฬ!F30</f>
        <v>280363.78000000003</v>
      </c>
      <c r="K28" s="141">
        <f>บึงกาฬ!AG30</f>
        <v>82985.120000000054</v>
      </c>
      <c r="L28" s="142">
        <f>บึงกาฬ!AH30</f>
        <v>373673.24</v>
      </c>
      <c r="M28" s="142">
        <f>บึงกาฬ!AI30</f>
        <v>402626.32</v>
      </c>
      <c r="N28" s="138"/>
      <c r="O28" s="138"/>
      <c r="P28" s="138"/>
      <c r="Q28" s="130">
        <f t="shared" si="0"/>
        <v>-28953.080000000016</v>
      </c>
      <c r="R28" s="131">
        <f t="shared" si="1"/>
        <v>207.13594235033258</v>
      </c>
    </row>
    <row r="29" spans="1:18" x14ac:dyDescent="0.35">
      <c r="A29" s="137">
        <v>9</v>
      </c>
      <c r="B29" s="138" t="s">
        <v>59</v>
      </c>
      <c r="C29" s="138" t="s">
        <v>196</v>
      </c>
      <c r="D29" s="138" t="s">
        <v>94</v>
      </c>
      <c r="E29" s="138" t="s">
        <v>209</v>
      </c>
      <c r="F29" s="138" t="s">
        <v>180</v>
      </c>
      <c r="G29" s="138" t="s">
        <v>219</v>
      </c>
      <c r="H29" s="139">
        <v>2904</v>
      </c>
      <c r="I29" s="137">
        <v>2</v>
      </c>
      <c r="J29" s="140">
        <f>บึงกาฬ!F31</f>
        <v>29940.57</v>
      </c>
      <c r="K29" s="141">
        <f>บึงกาฬ!AG31</f>
        <v>-279483.32</v>
      </c>
      <c r="L29" s="142">
        <f>บึงกาฬ!AH31</f>
        <v>740112.69</v>
      </c>
      <c r="M29" s="142">
        <f>บึงกาฬ!AI31</f>
        <v>954896.85</v>
      </c>
      <c r="N29" s="138"/>
      <c r="O29" s="138"/>
      <c r="P29" s="138"/>
      <c r="Q29" s="130">
        <f t="shared" si="0"/>
        <v>-214784.16000000003</v>
      </c>
      <c r="R29" s="131">
        <f t="shared" si="1"/>
        <v>254.85974173553717</v>
      </c>
    </row>
    <row r="30" spans="1:18" x14ac:dyDescent="0.35">
      <c r="A30" s="137">
        <v>10</v>
      </c>
      <c r="B30" s="138" t="s">
        <v>59</v>
      </c>
      <c r="C30" s="138" t="s">
        <v>179</v>
      </c>
      <c r="D30" s="138" t="s">
        <v>94</v>
      </c>
      <c r="E30" s="138" t="s">
        <v>209</v>
      </c>
      <c r="F30" s="138" t="s">
        <v>180</v>
      </c>
      <c r="G30" s="138" t="s">
        <v>220</v>
      </c>
      <c r="H30" s="139">
        <v>6953</v>
      </c>
      <c r="I30" s="137">
        <v>5</v>
      </c>
      <c r="J30" s="140">
        <f>บึงกาฬ!F32</f>
        <v>639274.28</v>
      </c>
      <c r="K30" s="141">
        <f>บึงกาฬ!AG32</f>
        <v>562449.53</v>
      </c>
      <c r="L30" s="142">
        <f>บึงกาฬ!AH32</f>
        <v>2013432.64</v>
      </c>
      <c r="M30" s="142">
        <f>บึงกาฬ!AI32</f>
        <v>1284801.31</v>
      </c>
      <c r="N30" s="138"/>
      <c r="O30" s="138"/>
      <c r="P30" s="138"/>
      <c r="Q30" s="130">
        <f t="shared" si="0"/>
        <v>728631.32999999984</v>
      </c>
      <c r="R30" s="131">
        <f t="shared" si="1"/>
        <v>289.57754062994388</v>
      </c>
    </row>
    <row r="31" spans="1:18" x14ac:dyDescent="0.35">
      <c r="A31" s="137">
        <v>11</v>
      </c>
      <c r="B31" s="138" t="s">
        <v>59</v>
      </c>
      <c r="C31" s="138" t="s">
        <v>179</v>
      </c>
      <c r="D31" s="138" t="s">
        <v>94</v>
      </c>
      <c r="E31" s="138" t="s">
        <v>209</v>
      </c>
      <c r="F31" s="138" t="s">
        <v>180</v>
      </c>
      <c r="G31" s="138" t="s">
        <v>221</v>
      </c>
      <c r="H31" s="139">
        <v>5358</v>
      </c>
      <c r="I31" s="137">
        <v>4</v>
      </c>
      <c r="J31" s="140">
        <f>บึงกาฬ!F33</f>
        <v>27534.05</v>
      </c>
      <c r="K31" s="141">
        <f>บึงกาฬ!AG33</f>
        <v>49895.56</v>
      </c>
      <c r="L31" s="142">
        <f>บึงกาฬ!AH33</f>
        <v>825117.41</v>
      </c>
      <c r="M31" s="142">
        <f>บึงกาฬ!AI33</f>
        <v>844464.75</v>
      </c>
      <c r="N31" s="138"/>
      <c r="O31" s="138"/>
      <c r="P31" s="138"/>
      <c r="Q31" s="130">
        <f t="shared" si="0"/>
        <v>-19347.339999999967</v>
      </c>
      <c r="R31" s="131">
        <f t="shared" si="1"/>
        <v>153.99727696901829</v>
      </c>
    </row>
    <row r="32" spans="1:18" x14ac:dyDescent="0.35">
      <c r="A32" s="137">
        <v>12</v>
      </c>
      <c r="B32" s="138" t="s">
        <v>59</v>
      </c>
      <c r="C32" s="138" t="s">
        <v>179</v>
      </c>
      <c r="D32" s="138" t="s">
        <v>94</v>
      </c>
      <c r="E32" s="138" t="s">
        <v>209</v>
      </c>
      <c r="F32" s="138" t="s">
        <v>180</v>
      </c>
      <c r="G32" s="138" t="s">
        <v>222</v>
      </c>
      <c r="H32" s="139">
        <v>1450</v>
      </c>
      <c r="I32" s="137">
        <v>1</v>
      </c>
      <c r="J32" s="140">
        <f>บึงกาฬ!F34</f>
        <v>211540.9</v>
      </c>
      <c r="K32" s="141">
        <f>บึงกาฬ!AG34</f>
        <v>356515.38</v>
      </c>
      <c r="L32" s="142">
        <f>บึงกาฬ!AH34</f>
        <v>487190.65</v>
      </c>
      <c r="M32" s="142">
        <f>บึงกาฬ!AI34</f>
        <v>431678.67</v>
      </c>
      <c r="N32" s="138"/>
      <c r="O32" s="138"/>
      <c r="P32" s="138"/>
      <c r="Q32" s="130">
        <f t="shared" si="0"/>
        <v>55511.98000000004</v>
      </c>
      <c r="R32" s="131">
        <f t="shared" si="1"/>
        <v>335.99355172413794</v>
      </c>
    </row>
    <row r="33" spans="1:18" x14ac:dyDescent="0.35">
      <c r="A33" s="137">
        <v>13</v>
      </c>
      <c r="B33" s="138" t="s">
        <v>59</v>
      </c>
      <c r="C33" s="138" t="s">
        <v>179</v>
      </c>
      <c r="D33" s="138" t="s">
        <v>94</v>
      </c>
      <c r="E33" s="138" t="s">
        <v>209</v>
      </c>
      <c r="F33" s="138" t="s">
        <v>180</v>
      </c>
      <c r="G33" s="138" t="s">
        <v>223</v>
      </c>
      <c r="H33" s="139">
        <v>1590</v>
      </c>
      <c r="I33" s="137">
        <v>2</v>
      </c>
      <c r="J33" s="140">
        <f>บึงกาฬ!F35</f>
        <v>265810.18</v>
      </c>
      <c r="K33" s="141">
        <f>บึงกาฬ!AG35</f>
        <v>300919.02</v>
      </c>
      <c r="L33" s="142">
        <f>บึงกาฬ!AH35</f>
        <v>769506.55</v>
      </c>
      <c r="M33" s="142">
        <f>บึงกาฬ!AI35</f>
        <v>519106.1</v>
      </c>
      <c r="N33" s="138"/>
      <c r="O33" s="138"/>
      <c r="P33" s="138"/>
      <c r="Q33" s="130">
        <f t="shared" si="0"/>
        <v>250400.45000000007</v>
      </c>
      <c r="R33" s="131">
        <f t="shared" si="1"/>
        <v>483.96638364779875</v>
      </c>
    </row>
    <row r="34" spans="1:18" s="149" customFormat="1" x14ac:dyDescent="0.35">
      <c r="A34" s="143">
        <v>2</v>
      </c>
      <c r="B34" s="144" t="s">
        <v>59</v>
      </c>
      <c r="C34" s="144"/>
      <c r="D34" s="144"/>
      <c r="E34" s="144" t="s">
        <v>77</v>
      </c>
      <c r="F34" s="144"/>
      <c r="G34" s="144" t="s">
        <v>224</v>
      </c>
      <c r="H34" s="150">
        <f>SUM(H22:H33)</f>
        <v>45069</v>
      </c>
      <c r="I34" s="143"/>
      <c r="J34" s="146">
        <f>SUM(J21:J33)</f>
        <v>2295684.5099999998</v>
      </c>
      <c r="K34" s="146">
        <f>SUM(K21:K33)</f>
        <v>-35868.919999999809</v>
      </c>
      <c r="L34" s="146">
        <f>SUM(L21:L33)</f>
        <v>8929453.0899999999</v>
      </c>
      <c r="M34" s="146">
        <f>SUM(M21:M33)</f>
        <v>8440959.0899999999</v>
      </c>
      <c r="N34" s="144">
        <v>12</v>
      </c>
      <c r="O34" s="144">
        <v>12</v>
      </c>
      <c r="P34" s="144">
        <f>N34-O34</f>
        <v>0</v>
      </c>
      <c r="Q34" s="147">
        <f t="shared" si="0"/>
        <v>488494</v>
      </c>
      <c r="R34" s="148">
        <f>L34/H34</f>
        <v>198.12849386496262</v>
      </c>
    </row>
    <row r="35" spans="1:18" x14ac:dyDescent="0.35">
      <c r="A35" s="137">
        <v>1</v>
      </c>
      <c r="B35" s="138" t="s">
        <v>59</v>
      </c>
      <c r="C35" s="138" t="s">
        <v>182</v>
      </c>
      <c r="D35" s="138" t="s">
        <v>87</v>
      </c>
      <c r="E35" s="138" t="s">
        <v>225</v>
      </c>
      <c r="F35" s="138" t="s">
        <v>210</v>
      </c>
      <c r="G35" s="138" t="s">
        <v>226</v>
      </c>
      <c r="H35" s="139"/>
      <c r="I35" s="137"/>
      <c r="J35" s="140"/>
      <c r="K35" s="141"/>
      <c r="L35" s="142"/>
      <c r="M35" s="142"/>
      <c r="N35" s="138"/>
      <c r="O35" s="138"/>
      <c r="P35" s="138"/>
    </row>
    <row r="36" spans="1:18" x14ac:dyDescent="0.35">
      <c r="A36" s="137">
        <v>2</v>
      </c>
      <c r="B36" s="138" t="s">
        <v>59</v>
      </c>
      <c r="C36" s="138" t="s">
        <v>182</v>
      </c>
      <c r="D36" s="138" t="s">
        <v>87</v>
      </c>
      <c r="E36" s="138" t="s">
        <v>225</v>
      </c>
      <c r="F36" s="138" t="s">
        <v>180</v>
      </c>
      <c r="G36" s="138" t="s">
        <v>227</v>
      </c>
      <c r="H36" s="139">
        <v>6255</v>
      </c>
      <c r="I36" s="137">
        <v>5</v>
      </c>
      <c r="J36" s="140">
        <f>บึงกาฬ!F36</f>
        <v>1212645</v>
      </c>
      <c r="K36" s="141">
        <f>บึงกาฬ!AG36</f>
        <v>1057014.07</v>
      </c>
      <c r="L36" s="142">
        <f>บึงกาฬ!AH36</f>
        <v>854165.60000000009</v>
      </c>
      <c r="M36" s="142">
        <f>บึงกาฬ!AI36</f>
        <v>799408.96</v>
      </c>
      <c r="N36" s="138"/>
      <c r="O36" s="138"/>
      <c r="P36" s="138"/>
      <c r="Q36" s="130">
        <f t="shared" si="0"/>
        <v>54756.64000000013</v>
      </c>
      <c r="R36" s="131">
        <f t="shared" si="1"/>
        <v>136.55725019984015</v>
      </c>
    </row>
    <row r="37" spans="1:18" x14ac:dyDescent="0.35">
      <c r="A37" s="137">
        <v>3</v>
      </c>
      <c r="B37" s="138" t="s">
        <v>59</v>
      </c>
      <c r="C37" s="138" t="s">
        <v>182</v>
      </c>
      <c r="D37" s="138" t="s">
        <v>87</v>
      </c>
      <c r="E37" s="138" t="s">
        <v>225</v>
      </c>
      <c r="F37" s="138" t="s">
        <v>180</v>
      </c>
      <c r="G37" s="138" t="s">
        <v>228</v>
      </c>
      <c r="H37" s="139">
        <v>4295</v>
      </c>
      <c r="I37" s="137">
        <v>3</v>
      </c>
      <c r="J37" s="140">
        <f>บึงกาฬ!F37</f>
        <v>0</v>
      </c>
      <c r="K37" s="141">
        <f>บึงกาฬ!AG37</f>
        <v>0</v>
      </c>
      <c r="L37" s="142">
        <f>บึงกาฬ!AH37</f>
        <v>0</v>
      </c>
      <c r="M37" s="142">
        <f>บึงกาฬ!AI37</f>
        <v>0</v>
      </c>
      <c r="N37" s="138"/>
      <c r="O37" s="138"/>
      <c r="P37" s="138"/>
      <c r="Q37" s="130">
        <f t="shared" si="0"/>
        <v>0</v>
      </c>
      <c r="R37" s="131">
        <f t="shared" si="1"/>
        <v>0</v>
      </c>
    </row>
    <row r="38" spans="1:18" x14ac:dyDescent="0.35">
      <c r="A38" s="137">
        <v>4</v>
      </c>
      <c r="B38" s="138" t="s">
        <v>59</v>
      </c>
      <c r="C38" s="138" t="s">
        <v>182</v>
      </c>
      <c r="D38" s="138" t="s">
        <v>87</v>
      </c>
      <c r="E38" s="138" t="s">
        <v>225</v>
      </c>
      <c r="F38" s="138" t="s">
        <v>180</v>
      </c>
      <c r="G38" s="138" t="s">
        <v>1420</v>
      </c>
      <c r="H38" s="139">
        <v>5791</v>
      </c>
      <c r="I38" s="137">
        <v>4</v>
      </c>
      <c r="J38" s="140">
        <f>บึงกาฬ!F38</f>
        <v>28403.3</v>
      </c>
      <c r="K38" s="141">
        <f>บึงกาฬ!AG38</f>
        <v>-202543.56</v>
      </c>
      <c r="L38" s="142">
        <f>บึงกาฬ!AH38</f>
        <v>419351.56</v>
      </c>
      <c r="M38" s="142">
        <f>บึงกาฬ!AI38</f>
        <v>667354.22</v>
      </c>
      <c r="N38" s="138"/>
      <c r="O38" s="138"/>
      <c r="P38" s="138"/>
      <c r="Q38" s="130">
        <f t="shared" si="0"/>
        <v>-248002.65999999997</v>
      </c>
      <c r="R38" s="131">
        <f t="shared" si="1"/>
        <v>72.414360214125367</v>
      </c>
    </row>
    <row r="39" spans="1:18" x14ac:dyDescent="0.35">
      <c r="A39" s="137">
        <v>5</v>
      </c>
      <c r="B39" s="138" t="s">
        <v>59</v>
      </c>
      <c r="C39" s="138" t="s">
        <v>182</v>
      </c>
      <c r="D39" s="138" t="s">
        <v>87</v>
      </c>
      <c r="E39" s="138" t="s">
        <v>225</v>
      </c>
      <c r="F39" s="138" t="s">
        <v>180</v>
      </c>
      <c r="G39" s="138" t="s">
        <v>230</v>
      </c>
      <c r="H39" s="139">
        <v>2483</v>
      </c>
      <c r="I39" s="137">
        <v>2</v>
      </c>
      <c r="J39" s="140">
        <f>บึงกาฬ!F39</f>
        <v>534420.53</v>
      </c>
      <c r="K39" s="141">
        <f>บึงกาฬ!AG39</f>
        <v>575988.32000000007</v>
      </c>
      <c r="L39" s="142">
        <f>บึงกาฬ!AH39</f>
        <v>455190.80999999994</v>
      </c>
      <c r="M39" s="142">
        <f>บึงกาฬ!AI39</f>
        <v>409491.69999999995</v>
      </c>
      <c r="N39" s="138"/>
      <c r="O39" s="138"/>
      <c r="P39" s="138"/>
      <c r="Q39" s="130">
        <f t="shared" si="0"/>
        <v>45699.109999999986</v>
      </c>
      <c r="R39" s="131">
        <f t="shared" si="1"/>
        <v>183.32291985501408</v>
      </c>
    </row>
    <row r="40" spans="1:18" x14ac:dyDescent="0.35">
      <c r="A40" s="137">
        <v>6</v>
      </c>
      <c r="B40" s="138" t="s">
        <v>59</v>
      </c>
      <c r="C40" s="138" t="s">
        <v>182</v>
      </c>
      <c r="D40" s="138" t="s">
        <v>87</v>
      </c>
      <c r="E40" s="138" t="s">
        <v>225</v>
      </c>
      <c r="F40" s="138" t="s">
        <v>180</v>
      </c>
      <c r="G40" s="138" t="s">
        <v>231</v>
      </c>
      <c r="H40" s="139">
        <v>2151</v>
      </c>
      <c r="I40" s="137">
        <v>2</v>
      </c>
      <c r="J40" s="140">
        <f>บึงกาฬ!F40</f>
        <v>365161.33</v>
      </c>
      <c r="K40" s="141">
        <f>บึงกาฬ!AG40</f>
        <v>350321.33</v>
      </c>
      <c r="L40" s="142">
        <f>บึงกาฬ!AH40</f>
        <v>507599.85</v>
      </c>
      <c r="M40" s="142">
        <f>บึงกาฬ!AI40</f>
        <v>584993.11</v>
      </c>
      <c r="N40" s="138"/>
      <c r="O40" s="138"/>
      <c r="P40" s="138"/>
      <c r="Q40" s="130">
        <f t="shared" si="0"/>
        <v>-77393.260000000009</v>
      </c>
      <c r="R40" s="131">
        <f t="shared" si="1"/>
        <v>235.98319386331937</v>
      </c>
    </row>
    <row r="41" spans="1:18" x14ac:dyDescent="0.35">
      <c r="A41" s="137">
        <v>7</v>
      </c>
      <c r="B41" s="138" t="s">
        <v>59</v>
      </c>
      <c r="C41" s="138" t="s">
        <v>182</v>
      </c>
      <c r="D41" s="138" t="s">
        <v>87</v>
      </c>
      <c r="E41" s="138" t="s">
        <v>225</v>
      </c>
      <c r="F41" s="138" t="s">
        <v>180</v>
      </c>
      <c r="G41" s="138" t="s">
        <v>232</v>
      </c>
      <c r="H41" s="139">
        <v>2636</v>
      </c>
      <c r="I41" s="137">
        <v>2</v>
      </c>
      <c r="J41" s="140">
        <f>บึงกาฬ!F41</f>
        <v>414128.84</v>
      </c>
      <c r="K41" s="141">
        <f>บึงกาฬ!AG41</f>
        <v>170888.2</v>
      </c>
      <c r="L41" s="142">
        <f>บึงกาฬ!AH41</f>
        <v>529311.36</v>
      </c>
      <c r="M41" s="142">
        <f>บึงกาฬ!AI41</f>
        <v>483050.32</v>
      </c>
      <c r="N41" s="138"/>
      <c r="O41" s="138"/>
      <c r="P41" s="138"/>
      <c r="Q41" s="130">
        <f t="shared" si="0"/>
        <v>46261.039999999979</v>
      </c>
      <c r="R41" s="131">
        <f t="shared" si="1"/>
        <v>200.80097116843703</v>
      </c>
    </row>
    <row r="42" spans="1:18" x14ac:dyDescent="0.35">
      <c r="A42" s="137">
        <v>8</v>
      </c>
      <c r="B42" s="138" t="s">
        <v>59</v>
      </c>
      <c r="C42" s="138" t="s">
        <v>182</v>
      </c>
      <c r="D42" s="138" t="s">
        <v>87</v>
      </c>
      <c r="E42" s="138" t="s">
        <v>225</v>
      </c>
      <c r="F42" s="138" t="s">
        <v>180</v>
      </c>
      <c r="G42" s="138" t="s">
        <v>233</v>
      </c>
      <c r="H42" s="139">
        <v>4545</v>
      </c>
      <c r="I42" s="137">
        <v>4</v>
      </c>
      <c r="J42" s="140">
        <f>บึงกาฬ!F42</f>
        <v>357687.62</v>
      </c>
      <c r="K42" s="141">
        <f>บึงกาฬ!AG42</f>
        <v>407583.48</v>
      </c>
      <c r="L42" s="142">
        <f>บึงกาฬ!AH42</f>
        <v>514496.63</v>
      </c>
      <c r="M42" s="142">
        <f>บึงกาฬ!AI42</f>
        <v>672888.10000000009</v>
      </c>
      <c r="N42" s="138"/>
      <c r="O42" s="138"/>
      <c r="P42" s="138"/>
      <c r="Q42" s="130">
        <f t="shared" si="0"/>
        <v>-158391.47000000009</v>
      </c>
      <c r="R42" s="131">
        <f t="shared" si="1"/>
        <v>113.20057865786579</v>
      </c>
    </row>
    <row r="43" spans="1:18" x14ac:dyDescent="0.35">
      <c r="A43" s="137">
        <v>9</v>
      </c>
      <c r="B43" s="138" t="s">
        <v>59</v>
      </c>
      <c r="C43" s="138" t="s">
        <v>182</v>
      </c>
      <c r="D43" s="138" t="s">
        <v>87</v>
      </c>
      <c r="E43" s="138" t="s">
        <v>225</v>
      </c>
      <c r="F43" s="138" t="s">
        <v>180</v>
      </c>
      <c r="G43" s="138" t="s">
        <v>234</v>
      </c>
      <c r="H43" s="139">
        <v>2870</v>
      </c>
      <c r="I43" s="137">
        <v>2</v>
      </c>
      <c r="J43" s="140">
        <f>บึงกาฬ!F43</f>
        <v>595453.98</v>
      </c>
      <c r="K43" s="141">
        <f>บึงกาฬ!AG43</f>
        <v>708870.74</v>
      </c>
      <c r="L43" s="142">
        <f>บึงกาฬ!AH43</f>
        <v>494463.87</v>
      </c>
      <c r="M43" s="142">
        <f>บึงกาฬ!AI43</f>
        <v>534340.39</v>
      </c>
      <c r="N43" s="138"/>
      <c r="O43" s="138"/>
      <c r="P43" s="138"/>
      <c r="Q43" s="130">
        <f t="shared" si="0"/>
        <v>-39876.520000000019</v>
      </c>
      <c r="R43" s="131">
        <f t="shared" si="1"/>
        <v>172.28706271777003</v>
      </c>
    </row>
    <row r="44" spans="1:18" x14ac:dyDescent="0.35">
      <c r="A44" s="137">
        <v>10</v>
      </c>
      <c r="B44" s="138" t="s">
        <v>59</v>
      </c>
      <c r="C44" s="138" t="s">
        <v>182</v>
      </c>
      <c r="D44" s="138" t="s">
        <v>87</v>
      </c>
      <c r="E44" s="138" t="s">
        <v>225</v>
      </c>
      <c r="F44" s="138" t="s">
        <v>180</v>
      </c>
      <c r="G44" s="138" t="s">
        <v>235</v>
      </c>
      <c r="H44" s="139">
        <v>3482</v>
      </c>
      <c r="I44" s="137">
        <v>3</v>
      </c>
      <c r="J44" s="140">
        <f>บึงกาฬ!F44</f>
        <v>389535.33</v>
      </c>
      <c r="K44" s="141">
        <f>บึงกาฬ!AG44</f>
        <v>390562.56</v>
      </c>
      <c r="L44" s="142">
        <f>บึงกาฬ!AH44</f>
        <v>453160.16</v>
      </c>
      <c r="M44" s="142">
        <f>บึงกาฬ!AI44</f>
        <v>507793.53</v>
      </c>
      <c r="N44" s="138"/>
      <c r="O44" s="138"/>
      <c r="P44" s="138"/>
      <c r="Q44" s="130">
        <f t="shared" si="0"/>
        <v>-54633.370000000054</v>
      </c>
      <c r="R44" s="131">
        <f t="shared" si="1"/>
        <v>130.1436415852958</v>
      </c>
    </row>
    <row r="45" spans="1:18" x14ac:dyDescent="0.35">
      <c r="A45" s="137">
        <v>11</v>
      </c>
      <c r="B45" s="138" t="s">
        <v>59</v>
      </c>
      <c r="C45" s="138" t="s">
        <v>182</v>
      </c>
      <c r="D45" s="138" t="s">
        <v>87</v>
      </c>
      <c r="E45" s="138" t="s">
        <v>225</v>
      </c>
      <c r="F45" s="138" t="s">
        <v>180</v>
      </c>
      <c r="G45" s="138" t="s">
        <v>236</v>
      </c>
      <c r="H45" s="139">
        <v>4225</v>
      </c>
      <c r="I45" s="137">
        <v>3</v>
      </c>
      <c r="J45" s="140">
        <f>บึงกาฬ!F45</f>
        <v>23402.61</v>
      </c>
      <c r="K45" s="141">
        <f>บึงกาฬ!AG45</f>
        <v>105720.84000000001</v>
      </c>
      <c r="L45" s="142">
        <f>บึงกาฬ!AH45</f>
        <v>594790</v>
      </c>
      <c r="M45" s="142">
        <f>บึงกาฬ!AI45</f>
        <v>664373.04</v>
      </c>
      <c r="N45" s="138" t="s">
        <v>237</v>
      </c>
      <c r="O45" s="138"/>
      <c r="P45" s="138"/>
      <c r="Q45" s="130">
        <f t="shared" si="0"/>
        <v>-69583.040000000037</v>
      </c>
      <c r="R45" s="131">
        <f t="shared" si="1"/>
        <v>140.77869822485206</v>
      </c>
    </row>
    <row r="46" spans="1:18" x14ac:dyDescent="0.35">
      <c r="A46" s="137">
        <v>12</v>
      </c>
      <c r="B46" s="138" t="s">
        <v>59</v>
      </c>
      <c r="C46" s="138" t="s">
        <v>182</v>
      </c>
      <c r="D46" s="138" t="s">
        <v>87</v>
      </c>
      <c r="E46" s="138" t="s">
        <v>225</v>
      </c>
      <c r="F46" s="138" t="s">
        <v>180</v>
      </c>
      <c r="G46" s="138" t="s">
        <v>238</v>
      </c>
      <c r="H46" s="139">
        <v>3058</v>
      </c>
      <c r="I46" s="137">
        <v>3</v>
      </c>
      <c r="J46" s="140">
        <f>บึงกาฬ!F46</f>
        <v>120951.84</v>
      </c>
      <c r="K46" s="141">
        <f>บึงกาฬ!AG46</f>
        <v>79961.78</v>
      </c>
      <c r="L46" s="142">
        <f>บึงกาฬ!AH46</f>
        <v>681320.84000000008</v>
      </c>
      <c r="M46" s="142">
        <f>บึงกาฬ!AI46</f>
        <v>687702.25</v>
      </c>
      <c r="N46" s="138"/>
      <c r="O46" s="138"/>
      <c r="P46" s="138"/>
      <c r="Q46" s="130">
        <f t="shared" si="0"/>
        <v>-6381.4099999999162</v>
      </c>
      <c r="R46" s="131">
        <f t="shared" si="1"/>
        <v>222.79948986265535</v>
      </c>
    </row>
    <row r="47" spans="1:18" s="149" customFormat="1" x14ac:dyDescent="0.35">
      <c r="A47" s="143">
        <v>3</v>
      </c>
      <c r="B47" s="144" t="s">
        <v>59</v>
      </c>
      <c r="C47" s="144"/>
      <c r="D47" s="144"/>
      <c r="E47" s="144" t="s">
        <v>77</v>
      </c>
      <c r="F47" s="144"/>
      <c r="G47" s="144" t="s">
        <v>239</v>
      </c>
      <c r="H47" s="150">
        <f>SUM(H36:H46)</f>
        <v>41791</v>
      </c>
      <c r="I47" s="143"/>
      <c r="J47" s="146">
        <f>SUM(J35:J46)</f>
        <v>4041790.38</v>
      </c>
      <c r="K47" s="146">
        <f>SUM(K35:K46)</f>
        <v>3644367.76</v>
      </c>
      <c r="L47" s="146">
        <f>SUM(L35:L46)</f>
        <v>5503850.6799999997</v>
      </c>
      <c r="M47" s="146">
        <f>SUM(M35:M46)</f>
        <v>6011395.6200000001</v>
      </c>
      <c r="N47" s="144">
        <v>11</v>
      </c>
      <c r="O47" s="144">
        <v>10</v>
      </c>
      <c r="P47" s="144">
        <f>N47-O47</f>
        <v>1</v>
      </c>
      <c r="Q47" s="147">
        <f t="shared" si="0"/>
        <v>-507544.94000000041</v>
      </c>
      <c r="R47" s="148">
        <f>L47/H47</f>
        <v>131.69942523509846</v>
      </c>
    </row>
    <row r="48" spans="1:18" x14ac:dyDescent="0.35">
      <c r="A48" s="137">
        <v>1</v>
      </c>
      <c r="B48" s="138" t="s">
        <v>59</v>
      </c>
      <c r="C48" s="138" t="s">
        <v>184</v>
      </c>
      <c r="D48" s="138" t="s">
        <v>122</v>
      </c>
      <c r="E48" s="138" t="s">
        <v>240</v>
      </c>
      <c r="F48" s="138" t="s">
        <v>210</v>
      </c>
      <c r="G48" s="138" t="s">
        <v>241</v>
      </c>
      <c r="H48" s="139"/>
      <c r="I48" s="137"/>
      <c r="J48" s="140"/>
      <c r="K48" s="141"/>
      <c r="L48" s="142"/>
      <c r="M48" s="142"/>
      <c r="N48" s="138"/>
      <c r="O48" s="138"/>
      <c r="P48" s="138"/>
    </row>
    <row r="49" spans="1:18" x14ac:dyDescent="0.35">
      <c r="A49" s="137">
        <v>2</v>
      </c>
      <c r="B49" s="138" t="s">
        <v>59</v>
      </c>
      <c r="C49" s="138" t="s">
        <v>184</v>
      </c>
      <c r="D49" s="138" t="s">
        <v>122</v>
      </c>
      <c r="E49" s="138" t="s">
        <v>240</v>
      </c>
      <c r="F49" s="138" t="s">
        <v>180</v>
      </c>
      <c r="G49" s="138" t="s">
        <v>242</v>
      </c>
      <c r="H49" s="139">
        <v>2820</v>
      </c>
      <c r="I49" s="137">
        <v>2</v>
      </c>
      <c r="J49" s="140">
        <f>บึงกาฬ!F47</f>
        <v>366775.25</v>
      </c>
      <c r="K49" s="141">
        <f>บึงกาฬ!AG47</f>
        <v>372104.8</v>
      </c>
      <c r="L49" s="142">
        <f>บึงกาฬ!AH47</f>
        <v>330257.59000000003</v>
      </c>
      <c r="M49" s="142">
        <f>บึงกาฬ!AI47</f>
        <v>526304.47</v>
      </c>
      <c r="N49" s="138"/>
      <c r="O49" s="138"/>
      <c r="P49" s="138"/>
      <c r="Q49" s="130">
        <f t="shared" si="0"/>
        <v>-196046.87999999995</v>
      </c>
      <c r="R49" s="131">
        <f t="shared" si="1"/>
        <v>117.1126205673759</v>
      </c>
    </row>
    <row r="50" spans="1:18" x14ac:dyDescent="0.35">
      <c r="A50" s="137">
        <v>3</v>
      </c>
      <c r="B50" s="138" t="s">
        <v>59</v>
      </c>
      <c r="C50" s="138" t="s">
        <v>184</v>
      </c>
      <c r="D50" s="138" t="s">
        <v>122</v>
      </c>
      <c r="E50" s="138" t="s">
        <v>240</v>
      </c>
      <c r="F50" s="138" t="s">
        <v>180</v>
      </c>
      <c r="G50" s="138" t="s">
        <v>243</v>
      </c>
      <c r="H50" s="139">
        <v>3895</v>
      </c>
      <c r="I50" s="137">
        <v>3</v>
      </c>
      <c r="J50" s="140">
        <f>บึงกาฬ!F48</f>
        <v>89572.81</v>
      </c>
      <c r="K50" s="141">
        <f>บึงกาฬ!AG48</f>
        <v>84827.69</v>
      </c>
      <c r="L50" s="142">
        <f>บึงกาฬ!AH48</f>
        <v>230989.84</v>
      </c>
      <c r="M50" s="142">
        <f>บึงกาฬ!AI48</f>
        <v>512390.87999999995</v>
      </c>
      <c r="N50" s="138"/>
      <c r="O50" s="138"/>
      <c r="P50" s="138"/>
      <c r="Q50" s="130">
        <f t="shared" si="0"/>
        <v>-281401.03999999992</v>
      </c>
      <c r="R50" s="131">
        <f t="shared" si="1"/>
        <v>59.304195121951217</v>
      </c>
    </row>
    <row r="51" spans="1:18" x14ac:dyDescent="0.35">
      <c r="A51" s="137">
        <v>4</v>
      </c>
      <c r="B51" s="138" t="s">
        <v>59</v>
      </c>
      <c r="C51" s="138" t="s">
        <v>184</v>
      </c>
      <c r="D51" s="138" t="s">
        <v>122</v>
      </c>
      <c r="E51" s="138" t="s">
        <v>240</v>
      </c>
      <c r="F51" s="138" t="s">
        <v>180</v>
      </c>
      <c r="G51" s="138" t="s">
        <v>244</v>
      </c>
      <c r="H51" s="139">
        <v>2041</v>
      </c>
      <c r="I51" s="137">
        <v>2</v>
      </c>
      <c r="J51" s="140">
        <f>บึงกาฬ!F49</f>
        <v>771408.35</v>
      </c>
      <c r="K51" s="141">
        <f>บึงกาฬ!AG49</f>
        <v>771352.46</v>
      </c>
      <c r="L51" s="142">
        <f>บึงกาฬ!AH49</f>
        <v>247209.93</v>
      </c>
      <c r="M51" s="142">
        <f>บึงกาฬ!AI49</f>
        <v>494560.50999999995</v>
      </c>
      <c r="N51" s="138"/>
      <c r="O51" s="138"/>
      <c r="P51" s="138"/>
      <c r="Q51" s="130">
        <f t="shared" si="0"/>
        <v>-247350.57999999996</v>
      </c>
      <c r="R51" s="131">
        <f t="shared" si="1"/>
        <v>121.12196472317491</v>
      </c>
    </row>
    <row r="52" spans="1:18" s="149" customFormat="1" x14ac:dyDescent="0.35">
      <c r="A52" s="143">
        <v>4</v>
      </c>
      <c r="B52" s="144" t="s">
        <v>59</v>
      </c>
      <c r="C52" s="144"/>
      <c r="D52" s="144"/>
      <c r="E52" s="144" t="s">
        <v>77</v>
      </c>
      <c r="F52" s="144"/>
      <c r="G52" s="144" t="s">
        <v>245</v>
      </c>
      <c r="H52" s="150">
        <f>SUM(H49:H51)</f>
        <v>8756</v>
      </c>
      <c r="I52" s="143"/>
      <c r="J52" s="146">
        <f>SUM(J48:J51)</f>
        <v>1227756.4099999999</v>
      </c>
      <c r="K52" s="146">
        <f>SUM(K48:K51)</f>
        <v>1228284.95</v>
      </c>
      <c r="L52" s="146">
        <f>SUM(L48:L51)</f>
        <v>808457.3600000001</v>
      </c>
      <c r="M52" s="146">
        <f>SUM(M48:M51)</f>
        <v>1533255.8599999999</v>
      </c>
      <c r="N52" s="144">
        <v>3</v>
      </c>
      <c r="O52" s="144">
        <v>3</v>
      </c>
      <c r="P52" s="144">
        <f>N52-O52</f>
        <v>0</v>
      </c>
      <c r="Q52" s="147">
        <f t="shared" si="0"/>
        <v>-724798.49999999977</v>
      </c>
      <c r="R52" s="148">
        <f>L52/H52</f>
        <v>92.331813613522172</v>
      </c>
    </row>
    <row r="53" spans="1:18" x14ac:dyDescent="0.35">
      <c r="A53" s="137">
        <v>1</v>
      </c>
      <c r="B53" s="138" t="s">
        <v>59</v>
      </c>
      <c r="C53" s="138" t="s">
        <v>186</v>
      </c>
      <c r="D53" s="138" t="s">
        <v>108</v>
      </c>
      <c r="E53" s="138" t="s">
        <v>246</v>
      </c>
      <c r="F53" s="138" t="s">
        <v>210</v>
      </c>
      <c r="G53" s="138" t="s">
        <v>247</v>
      </c>
      <c r="H53" s="139"/>
      <c r="I53" s="137"/>
      <c r="J53" s="140"/>
      <c r="K53" s="141"/>
      <c r="L53" s="142"/>
      <c r="M53" s="142"/>
      <c r="N53" s="138"/>
      <c r="O53" s="138"/>
      <c r="P53" s="138"/>
    </row>
    <row r="54" spans="1:18" x14ac:dyDescent="0.35">
      <c r="A54" s="137">
        <v>2</v>
      </c>
      <c r="B54" s="138" t="s">
        <v>59</v>
      </c>
      <c r="C54" s="138" t="s">
        <v>186</v>
      </c>
      <c r="D54" s="138" t="s">
        <v>108</v>
      </c>
      <c r="E54" s="138" t="s">
        <v>246</v>
      </c>
      <c r="F54" s="138" t="s">
        <v>180</v>
      </c>
      <c r="G54" s="138" t="s">
        <v>248</v>
      </c>
      <c r="H54" s="139">
        <v>2880</v>
      </c>
      <c r="I54" s="137">
        <v>2</v>
      </c>
      <c r="J54" s="140">
        <f>บึงกาฬ!F50</f>
        <v>631407.98</v>
      </c>
      <c r="K54" s="141">
        <f>บึงกาฬ!AG50</f>
        <v>632507.53</v>
      </c>
      <c r="L54" s="142">
        <f>บึงกาฬ!AH50</f>
        <v>1096158.1000000001</v>
      </c>
      <c r="M54" s="142">
        <f>บึงกาฬ!AI50</f>
        <v>626485.51</v>
      </c>
      <c r="N54" s="138"/>
      <c r="O54" s="138"/>
      <c r="P54" s="138"/>
      <c r="Q54" s="130">
        <f t="shared" si="0"/>
        <v>469672.59000000008</v>
      </c>
      <c r="R54" s="131">
        <f t="shared" si="1"/>
        <v>380.61045138888892</v>
      </c>
    </row>
    <row r="55" spans="1:18" x14ac:dyDescent="0.35">
      <c r="A55" s="137">
        <v>3</v>
      </c>
      <c r="B55" s="138" t="s">
        <v>59</v>
      </c>
      <c r="C55" s="138" t="s">
        <v>186</v>
      </c>
      <c r="D55" s="138" t="s">
        <v>108</v>
      </c>
      <c r="E55" s="138" t="s">
        <v>246</v>
      </c>
      <c r="F55" s="138" t="s">
        <v>180</v>
      </c>
      <c r="G55" s="138" t="s">
        <v>249</v>
      </c>
      <c r="H55" s="139">
        <v>9821</v>
      </c>
      <c r="I55" s="137">
        <v>5</v>
      </c>
      <c r="J55" s="140">
        <f>บึงกาฬ!F51</f>
        <v>2548696.7400000002</v>
      </c>
      <c r="K55" s="141">
        <f>บึงกาฬ!AG51</f>
        <v>2400288.6500000004</v>
      </c>
      <c r="L55" s="142">
        <f>บึงกาฬ!AH51</f>
        <v>2314788.48</v>
      </c>
      <c r="M55" s="142">
        <f>บึงกาฬ!AI51</f>
        <v>1249943.8099999998</v>
      </c>
      <c r="N55" s="138"/>
      <c r="O55" s="138"/>
      <c r="P55" s="138"/>
      <c r="Q55" s="130">
        <f t="shared" si="0"/>
        <v>1064844.6700000002</v>
      </c>
      <c r="R55" s="131">
        <f t="shared" si="1"/>
        <v>235.69783932389777</v>
      </c>
    </row>
    <row r="56" spans="1:18" x14ac:dyDescent="0.35">
      <c r="A56" s="137">
        <v>4</v>
      </c>
      <c r="B56" s="138" t="s">
        <v>59</v>
      </c>
      <c r="C56" s="138" t="s">
        <v>186</v>
      </c>
      <c r="D56" s="138" t="s">
        <v>108</v>
      </c>
      <c r="E56" s="138" t="s">
        <v>246</v>
      </c>
      <c r="F56" s="138" t="s">
        <v>180</v>
      </c>
      <c r="G56" s="138" t="s">
        <v>250</v>
      </c>
      <c r="H56" s="139">
        <v>4858</v>
      </c>
      <c r="I56" s="137">
        <v>4</v>
      </c>
      <c r="J56" s="140">
        <f>บึงกาฬ!F52</f>
        <v>972112.92</v>
      </c>
      <c r="K56" s="141">
        <f>บึงกาฬ!AG52</f>
        <v>698113.02</v>
      </c>
      <c r="L56" s="142">
        <f>บึงกาฬ!AH52</f>
        <v>1628629.68</v>
      </c>
      <c r="M56" s="142">
        <f>บึงกาฬ!AI52</f>
        <v>838396.44000000006</v>
      </c>
      <c r="N56" s="138"/>
      <c r="O56" s="138"/>
      <c r="P56" s="138"/>
      <c r="Q56" s="130">
        <f t="shared" si="0"/>
        <v>790233.23999999987</v>
      </c>
      <c r="R56" s="131">
        <f t="shared" si="1"/>
        <v>335.24694936187728</v>
      </c>
    </row>
    <row r="57" spans="1:18" x14ac:dyDescent="0.35">
      <c r="A57" s="137">
        <v>5</v>
      </c>
      <c r="B57" s="138" t="s">
        <v>59</v>
      </c>
      <c r="C57" s="138" t="s">
        <v>186</v>
      </c>
      <c r="D57" s="138" t="s">
        <v>108</v>
      </c>
      <c r="E57" s="138" t="s">
        <v>246</v>
      </c>
      <c r="F57" s="138" t="s">
        <v>180</v>
      </c>
      <c r="G57" s="138" t="s">
        <v>251</v>
      </c>
      <c r="H57" s="139">
        <v>5652</v>
      </c>
      <c r="I57" s="137">
        <v>4</v>
      </c>
      <c r="J57" s="140">
        <f>บึงกาฬ!F53</f>
        <v>243454.51</v>
      </c>
      <c r="K57" s="141">
        <f>บึงกาฬ!AG53</f>
        <v>-167943.63</v>
      </c>
      <c r="L57" s="142">
        <f>บึงกาฬ!AH53</f>
        <v>752246.06</v>
      </c>
      <c r="M57" s="142">
        <f>บึงกาฬ!AI53</f>
        <v>1002369.81</v>
      </c>
      <c r="N57" s="138"/>
      <c r="O57" s="138"/>
      <c r="P57" s="138"/>
      <c r="Q57" s="130">
        <f t="shared" si="0"/>
        <v>-250123.75</v>
      </c>
      <c r="R57" s="131">
        <f t="shared" si="1"/>
        <v>133.09378273177637</v>
      </c>
    </row>
    <row r="58" spans="1:18" s="149" customFormat="1" x14ac:dyDescent="0.35">
      <c r="A58" s="143">
        <v>5</v>
      </c>
      <c r="B58" s="144" t="s">
        <v>59</v>
      </c>
      <c r="C58" s="144"/>
      <c r="D58" s="144"/>
      <c r="E58" s="144" t="s">
        <v>77</v>
      </c>
      <c r="F58" s="144"/>
      <c r="G58" s="144" t="s">
        <v>252</v>
      </c>
      <c r="H58" s="150">
        <f>SUM(H54:H57)</f>
        <v>23211</v>
      </c>
      <c r="I58" s="143"/>
      <c r="J58" s="146">
        <f>SUM(J53:J57)</f>
        <v>4395672.1500000004</v>
      </c>
      <c r="K58" s="146">
        <f>SUM(K53:K57)</f>
        <v>3562965.5700000008</v>
      </c>
      <c r="L58" s="146">
        <f>SUM(L53:L57)</f>
        <v>5791822.3200000003</v>
      </c>
      <c r="M58" s="146">
        <f>SUM(M53:M57)</f>
        <v>3717195.57</v>
      </c>
      <c r="N58" s="144">
        <v>4</v>
      </c>
      <c r="O58" s="144">
        <v>4</v>
      </c>
      <c r="P58" s="144">
        <f>N58-O58</f>
        <v>0</v>
      </c>
      <c r="Q58" s="147">
        <f t="shared" si="0"/>
        <v>2074626.7500000005</v>
      </c>
      <c r="R58" s="148">
        <f>L58/H58</f>
        <v>249.52920253328165</v>
      </c>
    </row>
    <row r="59" spans="1:18" x14ac:dyDescent="0.35">
      <c r="A59" s="137">
        <v>1</v>
      </c>
      <c r="B59" s="138" t="s">
        <v>59</v>
      </c>
      <c r="C59" s="138" t="s">
        <v>188</v>
      </c>
      <c r="D59" s="138" t="s">
        <v>101</v>
      </c>
      <c r="E59" s="138" t="s">
        <v>253</v>
      </c>
      <c r="F59" s="138" t="s">
        <v>210</v>
      </c>
      <c r="G59" s="138" t="s">
        <v>254</v>
      </c>
      <c r="H59" s="139"/>
      <c r="I59" s="137"/>
      <c r="J59" s="140"/>
      <c r="K59" s="141"/>
      <c r="L59" s="142"/>
      <c r="M59" s="142"/>
      <c r="N59" s="138"/>
      <c r="O59" s="138"/>
      <c r="P59" s="138"/>
    </row>
    <row r="60" spans="1:18" s="157" customFormat="1" x14ac:dyDescent="0.35">
      <c r="A60" s="151">
        <v>2</v>
      </c>
      <c r="B60" s="152" t="s">
        <v>59</v>
      </c>
      <c r="C60" s="152" t="s">
        <v>188</v>
      </c>
      <c r="D60" s="152" t="s">
        <v>101</v>
      </c>
      <c r="E60" s="152" t="s">
        <v>253</v>
      </c>
      <c r="F60" s="152" t="s">
        <v>180</v>
      </c>
      <c r="G60" s="152" t="s">
        <v>255</v>
      </c>
      <c r="H60" s="153">
        <v>2823</v>
      </c>
      <c r="I60" s="151">
        <v>2</v>
      </c>
      <c r="J60" s="142">
        <f>บึงกาฬ!F54</f>
        <v>674789.86</v>
      </c>
      <c r="K60" s="154">
        <f>บึงกาฬ!AG54</f>
        <v>60208.5</v>
      </c>
      <c r="L60" s="142">
        <f>บึงกาฬ!AH54</f>
        <v>760306.34000000008</v>
      </c>
      <c r="M60" s="142">
        <f>บึงกาฬ!AI54</f>
        <v>782341.91</v>
      </c>
      <c r="N60" s="152"/>
      <c r="O60" s="152"/>
      <c r="P60" s="152"/>
      <c r="Q60" s="155">
        <f t="shared" si="0"/>
        <v>-22035.569999999949</v>
      </c>
      <c r="R60" s="156">
        <f t="shared" si="1"/>
        <v>269.32566064470427</v>
      </c>
    </row>
    <row r="61" spans="1:18" x14ac:dyDescent="0.35">
      <c r="A61" s="137">
        <v>3</v>
      </c>
      <c r="B61" s="138" t="s">
        <v>59</v>
      </c>
      <c r="C61" s="138" t="s">
        <v>188</v>
      </c>
      <c r="D61" s="138" t="s">
        <v>101</v>
      </c>
      <c r="E61" s="138" t="s">
        <v>253</v>
      </c>
      <c r="F61" s="138" t="s">
        <v>180</v>
      </c>
      <c r="G61" s="138" t="s">
        <v>256</v>
      </c>
      <c r="H61" s="139">
        <v>4818</v>
      </c>
      <c r="I61" s="137">
        <v>4</v>
      </c>
      <c r="J61" s="142">
        <f>บึงกาฬ!F55</f>
        <v>1298901.3</v>
      </c>
      <c r="K61" s="154">
        <f>บึงกาฬ!AG55</f>
        <v>-1248384.5799999996</v>
      </c>
      <c r="L61" s="142">
        <f>บึงกาฬ!AH55</f>
        <v>640190.14</v>
      </c>
      <c r="M61" s="142">
        <f>บึงกาฬ!AI55</f>
        <v>1529659.6500000001</v>
      </c>
      <c r="N61" s="138"/>
      <c r="O61" s="138"/>
      <c r="P61" s="138"/>
      <c r="Q61" s="130">
        <f t="shared" si="0"/>
        <v>-889469.51000000013</v>
      </c>
      <c r="R61" s="131">
        <f t="shared" si="1"/>
        <v>132.87466583644667</v>
      </c>
    </row>
    <row r="62" spans="1:18" x14ac:dyDescent="0.35">
      <c r="A62" s="137">
        <v>4</v>
      </c>
      <c r="B62" s="138" t="s">
        <v>59</v>
      </c>
      <c r="C62" s="138" t="s">
        <v>188</v>
      </c>
      <c r="D62" s="138" t="s">
        <v>101</v>
      </c>
      <c r="E62" s="138" t="s">
        <v>253</v>
      </c>
      <c r="F62" s="138" t="s">
        <v>180</v>
      </c>
      <c r="G62" s="138" t="s">
        <v>257</v>
      </c>
      <c r="H62" s="139">
        <v>2500</v>
      </c>
      <c r="I62" s="137">
        <v>2</v>
      </c>
      <c r="J62" s="142">
        <f>บึงกาฬ!F56</f>
        <v>283177.05</v>
      </c>
      <c r="K62" s="290">
        <f>บึงกาฬ!AG56</f>
        <v>191156.32999999996</v>
      </c>
      <c r="L62" s="142">
        <f>บึงกาฬ!AH56</f>
        <v>696956.36</v>
      </c>
      <c r="M62" s="142">
        <f>บึงกาฬ!AI56</f>
        <v>609092.1</v>
      </c>
      <c r="N62" s="138"/>
      <c r="O62" s="138"/>
      <c r="P62" s="138"/>
      <c r="Q62" s="130">
        <f t="shared" si="0"/>
        <v>87864.260000000009</v>
      </c>
      <c r="R62" s="131">
        <f t="shared" si="1"/>
        <v>278.78254399999997</v>
      </c>
    </row>
    <row r="63" spans="1:18" x14ac:dyDescent="0.35">
      <c r="A63" s="137">
        <v>5</v>
      </c>
      <c r="B63" s="138" t="s">
        <v>59</v>
      </c>
      <c r="C63" s="138" t="s">
        <v>188</v>
      </c>
      <c r="D63" s="138" t="s">
        <v>101</v>
      </c>
      <c r="E63" s="138" t="s">
        <v>253</v>
      </c>
      <c r="F63" s="138" t="s">
        <v>180</v>
      </c>
      <c r="G63" s="138" t="s">
        <v>258</v>
      </c>
      <c r="H63" s="139">
        <v>4429</v>
      </c>
      <c r="I63" s="137">
        <v>3</v>
      </c>
      <c r="J63" s="142">
        <f>บึงกาฬ!F57</f>
        <v>823888.2</v>
      </c>
      <c r="K63" s="142">
        <f>บึงกาฬ!AG57</f>
        <v>242714.09999999998</v>
      </c>
      <c r="L63" s="142">
        <f>บึงกาฬ!AH57</f>
        <v>841215.88</v>
      </c>
      <c r="M63" s="142">
        <f>บึงกาฬ!AI57</f>
        <v>790748.38</v>
      </c>
      <c r="N63" s="138"/>
      <c r="O63" s="138"/>
      <c r="P63" s="138"/>
      <c r="Q63" s="130">
        <f t="shared" si="0"/>
        <v>50467.5</v>
      </c>
      <c r="R63" s="131">
        <f t="shared" si="1"/>
        <v>189.9335922330097</v>
      </c>
    </row>
    <row r="64" spans="1:18" x14ac:dyDescent="0.35">
      <c r="A64" s="137">
        <v>6</v>
      </c>
      <c r="B64" s="138" t="s">
        <v>59</v>
      </c>
      <c r="C64" s="138" t="s">
        <v>188</v>
      </c>
      <c r="D64" s="138" t="s">
        <v>101</v>
      </c>
      <c r="E64" s="138" t="s">
        <v>253</v>
      </c>
      <c r="F64" s="138" t="s">
        <v>180</v>
      </c>
      <c r="G64" s="138" t="s">
        <v>259</v>
      </c>
      <c r="H64" s="139">
        <v>3247</v>
      </c>
      <c r="I64" s="137">
        <v>3</v>
      </c>
      <c r="J64" s="142">
        <f>บึงกาฬ!F58</f>
        <v>590003.04</v>
      </c>
      <c r="K64" s="142">
        <f>บึงกาฬ!AG58</f>
        <v>539258.35000000009</v>
      </c>
      <c r="L64" s="142">
        <f>บึงกาฬ!AH58</f>
        <v>1080507.6600000001</v>
      </c>
      <c r="M64" s="142">
        <f>บึงกาฬ!AI58</f>
        <v>810271</v>
      </c>
      <c r="N64" s="138"/>
      <c r="O64" s="138"/>
      <c r="P64" s="138"/>
      <c r="Q64" s="130">
        <f t="shared" si="0"/>
        <v>270236.66000000015</v>
      </c>
      <c r="R64" s="131">
        <f t="shared" si="1"/>
        <v>332.77106867878047</v>
      </c>
    </row>
    <row r="65" spans="1:18" s="157" customFormat="1" x14ac:dyDescent="0.35">
      <c r="A65" s="151">
        <v>7</v>
      </c>
      <c r="B65" s="152" t="s">
        <v>59</v>
      </c>
      <c r="C65" s="152" t="s">
        <v>188</v>
      </c>
      <c r="D65" s="152" t="s">
        <v>101</v>
      </c>
      <c r="E65" s="152" t="s">
        <v>253</v>
      </c>
      <c r="F65" s="152" t="s">
        <v>180</v>
      </c>
      <c r="G65" s="152" t="s">
        <v>260</v>
      </c>
      <c r="H65" s="153">
        <v>1126</v>
      </c>
      <c r="I65" s="151">
        <v>1</v>
      </c>
      <c r="J65" s="142">
        <f>บึงกาฬ!F59</f>
        <v>364159.22</v>
      </c>
      <c r="K65" s="142">
        <f>บึงกาฬ!AG59</f>
        <v>146460.24</v>
      </c>
      <c r="L65" s="142">
        <f>บึงกาฬ!AH59</f>
        <v>334698.09999999998</v>
      </c>
      <c r="M65" s="142">
        <f>บึงกาฬ!AI59</f>
        <v>298694.36</v>
      </c>
      <c r="N65" s="152"/>
      <c r="O65" s="152"/>
      <c r="P65" s="152"/>
      <c r="Q65" s="155">
        <f t="shared" si="0"/>
        <v>36003.739999999991</v>
      </c>
      <c r="R65" s="156">
        <f t="shared" si="1"/>
        <v>297.24520426287739</v>
      </c>
    </row>
    <row r="66" spans="1:18" s="149" customFormat="1" x14ac:dyDescent="0.35">
      <c r="A66" s="143">
        <v>6</v>
      </c>
      <c r="B66" s="144" t="s">
        <v>59</v>
      </c>
      <c r="C66" s="144"/>
      <c r="D66" s="144"/>
      <c r="E66" s="144" t="s">
        <v>77</v>
      </c>
      <c r="F66" s="144"/>
      <c r="G66" s="144" t="s">
        <v>261</v>
      </c>
      <c r="H66" s="150">
        <f>SUM(H59:H65)</f>
        <v>18943</v>
      </c>
      <c r="I66" s="143"/>
      <c r="J66" s="146">
        <f>SUM(J59:J65)</f>
        <v>4034918.67</v>
      </c>
      <c r="K66" s="146">
        <f>SUM(K59:K65)</f>
        <v>-68587.05999999959</v>
      </c>
      <c r="L66" s="146">
        <f>SUM(L59:L65)</f>
        <v>4353874.4799999995</v>
      </c>
      <c r="M66" s="146">
        <f>SUM(M59:M65)</f>
        <v>4820807.4000000004</v>
      </c>
      <c r="N66" s="144">
        <v>6</v>
      </c>
      <c r="O66" s="144">
        <v>6</v>
      </c>
      <c r="P66" s="144">
        <f>N66-O66</f>
        <v>0</v>
      </c>
      <c r="Q66" s="147">
        <f t="shared" si="0"/>
        <v>-466932.92000000086</v>
      </c>
      <c r="R66" s="148">
        <f>L66/H66</f>
        <v>229.84081085361345</v>
      </c>
    </row>
    <row r="67" spans="1:18" x14ac:dyDescent="0.35">
      <c r="A67" s="137">
        <v>1</v>
      </c>
      <c r="B67" s="138" t="s">
        <v>59</v>
      </c>
      <c r="C67" s="138" t="s">
        <v>190</v>
      </c>
      <c r="D67" s="138" t="s">
        <v>80</v>
      </c>
      <c r="E67" s="138" t="s">
        <v>262</v>
      </c>
      <c r="F67" s="138" t="s">
        <v>210</v>
      </c>
      <c r="G67" s="138" t="s">
        <v>263</v>
      </c>
      <c r="H67" s="139"/>
      <c r="I67" s="137"/>
      <c r="J67" s="140"/>
      <c r="K67" s="141"/>
      <c r="L67" s="142"/>
      <c r="M67" s="142"/>
      <c r="N67" s="138"/>
      <c r="O67" s="138"/>
      <c r="P67" s="138"/>
    </row>
    <row r="68" spans="1:18" x14ac:dyDescent="0.35">
      <c r="A68" s="137">
        <v>2</v>
      </c>
      <c r="B68" s="138" t="s">
        <v>59</v>
      </c>
      <c r="C68" s="138" t="s">
        <v>190</v>
      </c>
      <c r="D68" s="138" t="s">
        <v>80</v>
      </c>
      <c r="E68" s="138" t="s">
        <v>262</v>
      </c>
      <c r="F68" s="138" t="s">
        <v>180</v>
      </c>
      <c r="G68" s="138" t="s">
        <v>1421</v>
      </c>
      <c r="H68" s="139">
        <v>3728</v>
      </c>
      <c r="I68" s="137">
        <v>3</v>
      </c>
      <c r="J68" s="140">
        <f>บึงกาฬ!F60</f>
        <v>221445.4</v>
      </c>
      <c r="K68" s="141">
        <f>บึงกาฬ!AG60</f>
        <v>-461204.09</v>
      </c>
      <c r="L68" s="142">
        <f>บึงกาฬ!AH60</f>
        <v>396942.68</v>
      </c>
      <c r="M68" s="142">
        <f>บึงกาฬ!AI60</f>
        <v>583018.68000000005</v>
      </c>
      <c r="N68" s="138"/>
      <c r="O68" s="138"/>
      <c r="P68" s="138"/>
      <c r="Q68" s="130">
        <f t="shared" si="0"/>
        <v>-186076.00000000006</v>
      </c>
      <c r="R68" s="131">
        <f t="shared" si="1"/>
        <v>106.47604077253219</v>
      </c>
    </row>
    <row r="69" spans="1:18" x14ac:dyDescent="0.35">
      <c r="A69" s="137">
        <v>3</v>
      </c>
      <c r="B69" s="138" t="s">
        <v>59</v>
      </c>
      <c r="C69" s="138" t="s">
        <v>190</v>
      </c>
      <c r="D69" s="138" t="s">
        <v>80</v>
      </c>
      <c r="E69" s="138" t="s">
        <v>262</v>
      </c>
      <c r="F69" s="138" t="s">
        <v>180</v>
      </c>
      <c r="G69" s="138" t="s">
        <v>265</v>
      </c>
      <c r="H69" s="139">
        <v>3543</v>
      </c>
      <c r="I69" s="137">
        <v>3</v>
      </c>
      <c r="J69" s="140">
        <f>บึงกาฬ!F61</f>
        <v>778444.52</v>
      </c>
      <c r="K69" s="141">
        <f>บึงกาฬ!AG61</f>
        <v>945802.12999999989</v>
      </c>
      <c r="L69" s="142">
        <f>บึงกาฬ!AH61</f>
        <v>1060843.17</v>
      </c>
      <c r="M69" s="142">
        <f>บึงกาฬ!AI61</f>
        <v>699728.4</v>
      </c>
      <c r="N69" s="138"/>
      <c r="O69" s="138"/>
      <c r="P69" s="138"/>
      <c r="Q69" s="130">
        <f t="shared" si="0"/>
        <v>361114.7699999999</v>
      </c>
      <c r="R69" s="131">
        <f t="shared" si="1"/>
        <v>299.41946655376796</v>
      </c>
    </row>
    <row r="70" spans="1:18" x14ac:dyDescent="0.35">
      <c r="A70" s="137">
        <v>4</v>
      </c>
      <c r="B70" s="138" t="s">
        <v>59</v>
      </c>
      <c r="C70" s="138" t="s">
        <v>190</v>
      </c>
      <c r="D70" s="138" t="s">
        <v>80</v>
      </c>
      <c r="E70" s="138" t="s">
        <v>262</v>
      </c>
      <c r="F70" s="138" t="s">
        <v>180</v>
      </c>
      <c r="G70" s="138" t="s">
        <v>266</v>
      </c>
      <c r="H70" s="139">
        <v>6330</v>
      </c>
      <c r="I70" s="137">
        <v>5</v>
      </c>
      <c r="J70" s="140">
        <f>บึงกาฬ!F62</f>
        <v>506444.28</v>
      </c>
      <c r="K70" s="141">
        <f>บึงกาฬ!AG62</f>
        <v>121594.37999999989</v>
      </c>
      <c r="L70" s="142">
        <f>บึงกาฬ!AH62</f>
        <v>1091946.9099999999</v>
      </c>
      <c r="M70" s="142">
        <f>บึงกาฬ!AI62</f>
        <v>766754.66</v>
      </c>
      <c r="N70" s="138"/>
      <c r="O70" s="138"/>
      <c r="P70" s="138"/>
      <c r="Q70" s="130">
        <f t="shared" si="0"/>
        <v>325192.24999999988</v>
      </c>
      <c r="R70" s="131">
        <f t="shared" si="1"/>
        <v>172.50346129541862</v>
      </c>
    </row>
    <row r="71" spans="1:18" x14ac:dyDescent="0.35">
      <c r="A71" s="137">
        <v>5</v>
      </c>
      <c r="B71" s="138" t="s">
        <v>59</v>
      </c>
      <c r="C71" s="138" t="s">
        <v>190</v>
      </c>
      <c r="D71" s="138" t="s">
        <v>80</v>
      </c>
      <c r="E71" s="138" t="s">
        <v>262</v>
      </c>
      <c r="F71" s="138" t="s">
        <v>180</v>
      </c>
      <c r="G71" s="138" t="s">
        <v>267</v>
      </c>
      <c r="H71" s="139">
        <v>3421</v>
      </c>
      <c r="I71" s="137">
        <v>3</v>
      </c>
      <c r="J71" s="140">
        <f>บึงกาฬ!F63</f>
        <v>518996.31</v>
      </c>
      <c r="K71" s="141">
        <f>บึงกาฬ!AG63</f>
        <v>248149.4800000001</v>
      </c>
      <c r="L71" s="142">
        <f>บึงกาฬ!AH63</f>
        <v>714415.22</v>
      </c>
      <c r="M71" s="142">
        <f>บึงกาฬ!AI63</f>
        <v>344091.67</v>
      </c>
      <c r="N71" s="138"/>
      <c r="O71" s="138"/>
      <c r="P71" s="138"/>
      <c r="Q71" s="130">
        <f t="shared" ref="Q71:Q134" si="2">L71-M71</f>
        <v>370323.55</v>
      </c>
      <c r="R71" s="131">
        <f t="shared" ref="R71:R134" si="3">L71/H71</f>
        <v>208.83227711195556</v>
      </c>
    </row>
    <row r="72" spans="1:18" x14ac:dyDescent="0.35">
      <c r="A72" s="137">
        <v>6</v>
      </c>
      <c r="B72" s="138" t="s">
        <v>59</v>
      </c>
      <c r="C72" s="138" t="s">
        <v>190</v>
      </c>
      <c r="D72" s="138" t="s">
        <v>80</v>
      </c>
      <c r="E72" s="138" t="s">
        <v>262</v>
      </c>
      <c r="F72" s="138" t="s">
        <v>180</v>
      </c>
      <c r="G72" s="138" t="s">
        <v>268</v>
      </c>
      <c r="H72" s="139">
        <v>3591</v>
      </c>
      <c r="I72" s="137">
        <v>3</v>
      </c>
      <c r="J72" s="140">
        <f>บึงกาฬ!F64</f>
        <v>310004.08</v>
      </c>
      <c r="K72" s="141">
        <f>บึงกาฬ!AG64</f>
        <v>250778.63</v>
      </c>
      <c r="L72" s="142">
        <f>บึงกาฬ!AH64</f>
        <v>760095.76</v>
      </c>
      <c r="M72" s="142">
        <f>บึงกาฬ!AI64</f>
        <v>577458.55999999994</v>
      </c>
      <c r="N72" s="138"/>
      <c r="O72" s="138"/>
      <c r="P72" s="138"/>
      <c r="Q72" s="130">
        <f t="shared" si="2"/>
        <v>182637.20000000007</v>
      </c>
      <c r="R72" s="131">
        <f t="shared" si="3"/>
        <v>211.66687830687832</v>
      </c>
    </row>
    <row r="73" spans="1:18" x14ac:dyDescent="0.35">
      <c r="A73" s="137">
        <v>7</v>
      </c>
      <c r="B73" s="138" t="s">
        <v>59</v>
      </c>
      <c r="C73" s="138" t="s">
        <v>190</v>
      </c>
      <c r="D73" s="138" t="s">
        <v>80</v>
      </c>
      <c r="E73" s="138" t="s">
        <v>262</v>
      </c>
      <c r="F73" s="138" t="s">
        <v>180</v>
      </c>
      <c r="G73" s="138" t="s">
        <v>269</v>
      </c>
      <c r="H73" s="139">
        <v>4772</v>
      </c>
      <c r="I73" s="137">
        <v>4</v>
      </c>
      <c r="J73" s="140">
        <f>บึงกาฬ!F65</f>
        <v>753507.01</v>
      </c>
      <c r="K73" s="141">
        <f>บึงกาฬ!AG65</f>
        <v>538464.75</v>
      </c>
      <c r="L73" s="142">
        <f>บึงกาฬ!AH65</f>
        <v>939851.26</v>
      </c>
      <c r="M73" s="142">
        <f>บึงกาฬ!AI65</f>
        <v>670102.66999999993</v>
      </c>
      <c r="N73" s="138"/>
      <c r="O73" s="138"/>
      <c r="P73" s="138"/>
      <c r="Q73" s="130">
        <f t="shared" si="2"/>
        <v>269748.59000000008</v>
      </c>
      <c r="R73" s="131">
        <f t="shared" si="3"/>
        <v>196.95122799664711</v>
      </c>
    </row>
    <row r="74" spans="1:18" s="149" customFormat="1" x14ac:dyDescent="0.35">
      <c r="A74" s="143">
        <v>7</v>
      </c>
      <c r="B74" s="144" t="s">
        <v>59</v>
      </c>
      <c r="C74" s="144"/>
      <c r="D74" s="144"/>
      <c r="E74" s="144" t="s">
        <v>77</v>
      </c>
      <c r="F74" s="144"/>
      <c r="G74" s="144" t="s">
        <v>270</v>
      </c>
      <c r="H74" s="150">
        <f>SUM(H67:H73)</f>
        <v>25385</v>
      </c>
      <c r="I74" s="143"/>
      <c r="J74" s="146">
        <f>SUM(J67:J73)</f>
        <v>3088841.6000000006</v>
      </c>
      <c r="K74" s="146">
        <f>SUM(K67:K73)</f>
        <v>1643585.2799999998</v>
      </c>
      <c r="L74" s="146">
        <f>SUM(L67:L73)</f>
        <v>4964094.9999999991</v>
      </c>
      <c r="M74" s="146">
        <f>SUM(M67:M73)</f>
        <v>3641154.64</v>
      </c>
      <c r="N74" s="144">
        <v>6</v>
      </c>
      <c r="O74" s="144">
        <v>6</v>
      </c>
      <c r="P74" s="144">
        <f>N74-O74</f>
        <v>0</v>
      </c>
      <c r="Q74" s="147">
        <f>L74-M74</f>
        <v>1322940.3599999989</v>
      </c>
      <c r="R74" s="148">
        <f>L74/H74</f>
        <v>195.55229466220206</v>
      </c>
    </row>
    <row r="75" spans="1:18" x14ac:dyDescent="0.35">
      <c r="A75" s="137">
        <v>1</v>
      </c>
      <c r="B75" s="138" t="s">
        <v>59</v>
      </c>
      <c r="C75" s="138" t="s">
        <v>192</v>
      </c>
      <c r="D75" s="138" t="s">
        <v>115</v>
      </c>
      <c r="E75" s="138" t="s">
        <v>271</v>
      </c>
      <c r="F75" s="138" t="s">
        <v>210</v>
      </c>
      <c r="G75" s="138" t="s">
        <v>272</v>
      </c>
      <c r="H75" s="139"/>
      <c r="I75" s="137"/>
      <c r="J75" s="140"/>
      <c r="K75" s="141"/>
      <c r="L75" s="142"/>
      <c r="M75" s="142"/>
      <c r="N75" s="138"/>
      <c r="O75" s="138"/>
      <c r="P75" s="138"/>
    </row>
    <row r="76" spans="1:18" x14ac:dyDescent="0.35">
      <c r="A76" s="137">
        <v>2</v>
      </c>
      <c r="B76" s="138" t="s">
        <v>59</v>
      </c>
      <c r="C76" s="138" t="s">
        <v>192</v>
      </c>
      <c r="D76" s="138" t="s">
        <v>115</v>
      </c>
      <c r="E76" s="138" t="s">
        <v>271</v>
      </c>
      <c r="F76" s="138" t="s">
        <v>180</v>
      </c>
      <c r="G76" s="138" t="s">
        <v>273</v>
      </c>
      <c r="H76" s="139">
        <v>5834</v>
      </c>
      <c r="I76" s="137">
        <v>4</v>
      </c>
      <c r="J76" s="140">
        <f>บึงกาฬ!F66</f>
        <v>260086.92</v>
      </c>
      <c r="K76" s="141">
        <f>บึงกาฬ!AG66</f>
        <v>259997.95</v>
      </c>
      <c r="L76" s="141">
        <f>บึงกาฬ!AH66</f>
        <v>535185.04</v>
      </c>
      <c r="M76" s="141">
        <f>บึงกาฬ!AI66</f>
        <v>601579.65</v>
      </c>
      <c r="N76" s="138"/>
      <c r="O76" s="138"/>
      <c r="P76" s="138"/>
      <c r="Q76" s="130">
        <f t="shared" si="2"/>
        <v>-66394.609999999986</v>
      </c>
      <c r="R76" s="131">
        <f t="shared" si="3"/>
        <v>91.735522797394594</v>
      </c>
    </row>
    <row r="77" spans="1:18" x14ac:dyDescent="0.35">
      <c r="A77" s="137">
        <v>3</v>
      </c>
      <c r="B77" s="138" t="s">
        <v>59</v>
      </c>
      <c r="C77" s="138" t="s">
        <v>192</v>
      </c>
      <c r="D77" s="138" t="s">
        <v>115</v>
      </c>
      <c r="E77" s="138" t="s">
        <v>271</v>
      </c>
      <c r="F77" s="138" t="s">
        <v>180</v>
      </c>
      <c r="G77" s="138" t="s">
        <v>274</v>
      </c>
      <c r="H77" s="139">
        <v>4475</v>
      </c>
      <c r="I77" s="137">
        <v>3</v>
      </c>
      <c r="J77" s="140">
        <f>บึงกาฬ!F67</f>
        <v>461931.63</v>
      </c>
      <c r="K77" s="141">
        <f>บึงกาฬ!AG67</f>
        <v>388511.25</v>
      </c>
      <c r="L77" s="141">
        <f>บึงกาฬ!AH67</f>
        <v>500472.04</v>
      </c>
      <c r="M77" s="141">
        <f>บึงกาฬ!AI67</f>
        <v>366246.39</v>
      </c>
      <c r="N77" s="138"/>
      <c r="O77" s="138"/>
      <c r="P77" s="138"/>
      <c r="Q77" s="130">
        <f t="shared" si="2"/>
        <v>134225.64999999997</v>
      </c>
      <c r="R77" s="131">
        <f t="shared" si="3"/>
        <v>111.83732737430167</v>
      </c>
    </row>
    <row r="78" spans="1:18" x14ac:dyDescent="0.35">
      <c r="A78" s="137">
        <v>4</v>
      </c>
      <c r="B78" s="138" t="s">
        <v>59</v>
      </c>
      <c r="C78" s="138" t="s">
        <v>192</v>
      </c>
      <c r="D78" s="138" t="s">
        <v>115</v>
      </c>
      <c r="E78" s="138" t="s">
        <v>271</v>
      </c>
      <c r="F78" s="138" t="s">
        <v>180</v>
      </c>
      <c r="G78" s="138" t="s">
        <v>275</v>
      </c>
      <c r="H78" s="139">
        <v>1990</v>
      </c>
      <c r="I78" s="137">
        <v>2</v>
      </c>
      <c r="J78" s="140">
        <f>บึงกาฬ!F68</f>
        <v>144419.59</v>
      </c>
      <c r="K78" s="141">
        <f>บึงกาฬ!AG68</f>
        <v>101350.26000000001</v>
      </c>
      <c r="L78" s="141">
        <f>บึงกาฬ!AH68</f>
        <v>463909.09</v>
      </c>
      <c r="M78" s="141">
        <f>บึงกาฬ!AI68</f>
        <v>377580.45999999996</v>
      </c>
      <c r="N78" s="138"/>
      <c r="O78" s="138"/>
      <c r="P78" s="138"/>
      <c r="Q78" s="130">
        <f t="shared" si="2"/>
        <v>86328.630000000063</v>
      </c>
      <c r="R78" s="131">
        <f t="shared" si="3"/>
        <v>233.12014572864322</v>
      </c>
    </row>
    <row r="79" spans="1:18" x14ac:dyDescent="0.35">
      <c r="A79" s="137">
        <v>5</v>
      </c>
      <c r="B79" s="138" t="s">
        <v>59</v>
      </c>
      <c r="C79" s="138" t="s">
        <v>192</v>
      </c>
      <c r="D79" s="138" t="s">
        <v>115</v>
      </c>
      <c r="E79" s="138" t="s">
        <v>271</v>
      </c>
      <c r="F79" s="138" t="s">
        <v>180</v>
      </c>
      <c r="G79" s="138" t="s">
        <v>276</v>
      </c>
      <c r="H79" s="139">
        <v>5043</v>
      </c>
      <c r="I79" s="137">
        <v>4</v>
      </c>
      <c r="J79" s="140">
        <f>บึงกาฬ!F69</f>
        <v>286618.34000000003</v>
      </c>
      <c r="K79" s="141">
        <f>บึงกาฬ!AG69</f>
        <v>271599.55000000005</v>
      </c>
      <c r="L79" s="141">
        <f>บึงกาฬ!AH69</f>
        <v>547818.49</v>
      </c>
      <c r="M79" s="141">
        <f>บึงกาฬ!AI69</f>
        <v>465122.49</v>
      </c>
      <c r="N79" s="138"/>
      <c r="O79" s="138"/>
      <c r="P79" s="138"/>
      <c r="Q79" s="130">
        <f t="shared" si="2"/>
        <v>82696</v>
      </c>
      <c r="R79" s="131">
        <f t="shared" si="3"/>
        <v>108.62948443386873</v>
      </c>
    </row>
    <row r="80" spans="1:18" x14ac:dyDescent="0.35">
      <c r="A80" s="137">
        <v>6</v>
      </c>
      <c r="B80" s="138" t="s">
        <v>59</v>
      </c>
      <c r="C80" s="138" t="s">
        <v>192</v>
      </c>
      <c r="D80" s="138" t="s">
        <v>115</v>
      </c>
      <c r="E80" s="138" t="s">
        <v>271</v>
      </c>
      <c r="F80" s="138" t="s">
        <v>180</v>
      </c>
      <c r="G80" s="138" t="s">
        <v>277</v>
      </c>
      <c r="H80" s="139">
        <v>5442</v>
      </c>
      <c r="I80" s="137">
        <v>4</v>
      </c>
      <c r="J80" s="140">
        <f>บึงกาฬ!F70</f>
        <v>374070.31</v>
      </c>
      <c r="K80" s="141">
        <f>บึงกาฬ!AG70</f>
        <v>407102.96</v>
      </c>
      <c r="L80" s="141">
        <f>บึงกาฬ!AH70</f>
        <v>802296.68</v>
      </c>
      <c r="M80" s="141">
        <f>บึงกาฬ!AI70</f>
        <v>688524.89999999991</v>
      </c>
      <c r="N80" s="138"/>
      <c r="O80" s="138"/>
      <c r="P80" s="138"/>
      <c r="Q80" s="130">
        <f t="shared" si="2"/>
        <v>113771.78000000014</v>
      </c>
      <c r="R80" s="131">
        <f t="shared" si="3"/>
        <v>147.42680632120545</v>
      </c>
    </row>
    <row r="81" spans="1:18" s="149" customFormat="1" x14ac:dyDescent="0.35">
      <c r="A81" s="143">
        <v>8</v>
      </c>
      <c r="B81" s="144" t="s">
        <v>59</v>
      </c>
      <c r="C81" s="144"/>
      <c r="D81" s="144"/>
      <c r="E81" s="144" t="s">
        <v>77</v>
      </c>
      <c r="F81" s="144"/>
      <c r="G81" s="144" t="s">
        <v>278</v>
      </c>
      <c r="H81" s="150">
        <f>SUM(H75:H80)</f>
        <v>22784</v>
      </c>
      <c r="I81" s="143"/>
      <c r="J81" s="146">
        <f>SUM(J75:J80)</f>
        <v>1527126.79</v>
      </c>
      <c r="K81" s="146">
        <f>SUM(K75:K80)</f>
        <v>1428561.97</v>
      </c>
      <c r="L81" s="146">
        <f>SUM(L75:L80)</f>
        <v>2849681.3400000003</v>
      </c>
      <c r="M81" s="146">
        <f>SUM(M75:M80)</f>
        <v>2499053.8899999997</v>
      </c>
      <c r="N81" s="144">
        <v>5</v>
      </c>
      <c r="O81" s="144">
        <v>5</v>
      </c>
      <c r="P81" s="144">
        <f>N81-O81</f>
        <v>0</v>
      </c>
      <c r="Q81" s="147">
        <f t="shared" si="2"/>
        <v>350627.45000000065</v>
      </c>
      <c r="R81" s="148">
        <f t="shared" si="3"/>
        <v>125.07379476825844</v>
      </c>
    </row>
    <row r="82" spans="1:18" s="149" customFormat="1" ht="21.75" thickBot="1" x14ac:dyDescent="0.4">
      <c r="A82" s="158"/>
      <c r="B82" s="159" t="s">
        <v>59</v>
      </c>
      <c r="C82" s="159" t="s">
        <v>59</v>
      </c>
      <c r="D82" s="159" t="s">
        <v>59</v>
      </c>
      <c r="E82" s="159" t="s">
        <v>59</v>
      </c>
      <c r="F82" s="159"/>
      <c r="G82" s="159" t="s">
        <v>279</v>
      </c>
      <c r="H82" s="160">
        <f>H20+H34+H47+H52+H58+H66+H74+H81</f>
        <v>250354</v>
      </c>
      <c r="I82" s="158"/>
      <c r="J82" s="161">
        <f t="shared" ref="J82:O82" si="4">J20+J34+J47+J52+J58+J66+J74+J81</f>
        <v>28993034.350000001</v>
      </c>
      <c r="K82" s="162">
        <f t="shared" si="4"/>
        <v>18137357.460000001</v>
      </c>
      <c r="L82" s="161">
        <f t="shared" si="4"/>
        <v>43390244.560000002</v>
      </c>
      <c r="M82" s="161">
        <f t="shared" si="4"/>
        <v>41372030.079999998</v>
      </c>
      <c r="N82" s="159">
        <f t="shared" si="4"/>
        <v>61</v>
      </c>
      <c r="O82" s="159">
        <f t="shared" si="4"/>
        <v>59</v>
      </c>
      <c r="P82" s="159">
        <f>N82-O82</f>
        <v>2</v>
      </c>
      <c r="Q82" s="147">
        <f t="shared" si="2"/>
        <v>2018214.4800000042</v>
      </c>
      <c r="R82" s="148">
        <f t="shared" si="3"/>
        <v>173.31556340222247</v>
      </c>
    </row>
    <row r="83" spans="1:18" s="149" customFormat="1" ht="22.5" thickTop="1" thickBot="1" x14ac:dyDescent="0.4">
      <c r="A83" s="163"/>
      <c r="B83" s="164"/>
      <c r="C83" s="164"/>
      <c r="D83" s="164"/>
      <c r="E83" s="322" t="s">
        <v>280</v>
      </c>
      <c r="F83" s="323"/>
      <c r="G83" s="324"/>
      <c r="H83" s="165"/>
      <c r="I83" s="163"/>
      <c r="J83" s="166">
        <f>J82/O82</f>
        <v>491407.36186440679</v>
      </c>
      <c r="K83" s="167">
        <f>K82/O82</f>
        <v>307412.83830508473</v>
      </c>
      <c r="L83" s="166">
        <f>L82/O82</f>
        <v>735427.87389830512</v>
      </c>
      <c r="M83" s="166">
        <f>M82/O82</f>
        <v>701220.84881355928</v>
      </c>
      <c r="N83" s="164"/>
      <c r="O83" s="164"/>
      <c r="P83" s="164"/>
      <c r="Q83" s="130"/>
      <c r="R83" s="131"/>
    </row>
    <row r="84" spans="1:18" ht="21.75" thickTop="1" x14ac:dyDescent="0.35">
      <c r="A84" s="168">
        <v>1</v>
      </c>
      <c r="B84" s="169" t="s">
        <v>63</v>
      </c>
      <c r="C84" s="169" t="s">
        <v>281</v>
      </c>
      <c r="D84" s="169" t="s">
        <v>282</v>
      </c>
      <c r="E84" s="169" t="s">
        <v>0</v>
      </c>
      <c r="F84" s="169" t="s">
        <v>177</v>
      </c>
      <c r="G84" s="169" t="s">
        <v>283</v>
      </c>
      <c r="H84" s="170"/>
      <c r="I84" s="168"/>
      <c r="J84" s="171"/>
      <c r="K84" s="172"/>
      <c r="L84" s="173"/>
      <c r="M84" s="173"/>
      <c r="N84" s="169"/>
      <c r="O84" s="169"/>
      <c r="P84" s="169"/>
    </row>
    <row r="85" spans="1:18" x14ac:dyDescent="0.35">
      <c r="A85" s="137">
        <v>2</v>
      </c>
      <c r="B85" s="138" t="s">
        <v>63</v>
      </c>
      <c r="C85" s="138" t="s">
        <v>281</v>
      </c>
      <c r="D85" s="138" t="s">
        <v>282</v>
      </c>
      <c r="E85" s="138" t="s">
        <v>0</v>
      </c>
      <c r="F85" s="138" t="s">
        <v>180</v>
      </c>
      <c r="G85" s="138" t="s">
        <v>605</v>
      </c>
      <c r="H85" s="139">
        <v>5737</v>
      </c>
      <c r="I85" s="137">
        <v>4</v>
      </c>
      <c r="J85" s="140">
        <f>หนองบัวลำภู!F4</f>
        <v>413814.99</v>
      </c>
      <c r="K85" s="291">
        <f>หนองบัวลำภู!AF4</f>
        <v>486676.79</v>
      </c>
      <c r="L85" s="142">
        <f>หนองบัวลำภู!AG4</f>
        <v>944785.98</v>
      </c>
      <c r="M85" s="142">
        <f>หนองบัวลำภู!AH4</f>
        <v>600598.91999999993</v>
      </c>
      <c r="N85" s="138"/>
      <c r="O85" s="138"/>
      <c r="P85" s="138"/>
      <c r="Q85" s="130">
        <f t="shared" si="2"/>
        <v>344187.06000000006</v>
      </c>
      <c r="R85" s="131">
        <f t="shared" si="3"/>
        <v>164.68293184591249</v>
      </c>
    </row>
    <row r="86" spans="1:18" x14ac:dyDescent="0.35">
      <c r="A86" s="137">
        <v>3</v>
      </c>
      <c r="B86" s="138" t="s">
        <v>63</v>
      </c>
      <c r="C86" s="138" t="s">
        <v>281</v>
      </c>
      <c r="D86" s="138" t="s">
        <v>282</v>
      </c>
      <c r="E86" s="138" t="s">
        <v>0</v>
      </c>
      <c r="F86" s="138" t="s">
        <v>180</v>
      </c>
      <c r="G86" s="138" t="s">
        <v>606</v>
      </c>
      <c r="H86" s="139">
        <v>4213</v>
      </c>
      <c r="I86" s="137">
        <v>3</v>
      </c>
      <c r="J86" s="140">
        <f>หนองบัวลำภู!F5</f>
        <v>137016.76999999999</v>
      </c>
      <c r="K86" s="291">
        <f>หนองบัวลำภู!AF5</f>
        <v>346523.4</v>
      </c>
      <c r="L86" s="142">
        <f>หนองบัวลำภู!AG5</f>
        <v>716000.54</v>
      </c>
      <c r="M86" s="142">
        <f>หนองบัวลำภู!AH5</f>
        <v>832941.08</v>
      </c>
      <c r="N86" s="138"/>
      <c r="O86" s="138"/>
      <c r="P86" s="138"/>
      <c r="Q86" s="130">
        <f t="shared" si="2"/>
        <v>-116940.53999999992</v>
      </c>
      <c r="R86" s="131">
        <f t="shared" si="3"/>
        <v>169.9502824590553</v>
      </c>
    </row>
    <row r="87" spans="1:18" x14ac:dyDescent="0.35">
      <c r="A87" s="137">
        <v>4</v>
      </c>
      <c r="B87" s="138" t="s">
        <v>63</v>
      </c>
      <c r="C87" s="138" t="s">
        <v>281</v>
      </c>
      <c r="D87" s="138" t="s">
        <v>282</v>
      </c>
      <c r="E87" s="138" t="s">
        <v>0</v>
      </c>
      <c r="F87" s="138" t="s">
        <v>180</v>
      </c>
      <c r="G87" s="138" t="s">
        <v>607</v>
      </c>
      <c r="H87" s="139">
        <v>4949</v>
      </c>
      <c r="I87" s="137">
        <v>4</v>
      </c>
      <c r="J87" s="140">
        <f>หนองบัวลำภู!F6</f>
        <v>212336.26</v>
      </c>
      <c r="K87" s="291">
        <f>หนองบัวลำภู!AF6</f>
        <v>400043.48</v>
      </c>
      <c r="L87" s="142">
        <f>หนองบัวลำภู!AG6</f>
        <v>808270.54</v>
      </c>
      <c r="M87" s="142">
        <f>หนองบัวลำภู!AH6</f>
        <v>805935.34000000008</v>
      </c>
      <c r="N87" s="138"/>
      <c r="O87" s="138"/>
      <c r="P87" s="138"/>
      <c r="Q87" s="130">
        <f t="shared" si="2"/>
        <v>2335.1999999999534</v>
      </c>
      <c r="R87" s="131">
        <f t="shared" si="3"/>
        <v>163.31997171145687</v>
      </c>
    </row>
    <row r="88" spans="1:18" x14ac:dyDescent="0.35">
      <c r="A88" s="137">
        <v>5</v>
      </c>
      <c r="B88" s="138" t="s">
        <v>63</v>
      </c>
      <c r="C88" s="138" t="s">
        <v>281</v>
      </c>
      <c r="D88" s="138" t="s">
        <v>282</v>
      </c>
      <c r="E88" s="138" t="s">
        <v>0</v>
      </c>
      <c r="F88" s="138" t="s">
        <v>180</v>
      </c>
      <c r="G88" s="138" t="s">
        <v>608</v>
      </c>
      <c r="H88" s="139">
        <v>7233</v>
      </c>
      <c r="I88" s="137">
        <v>5</v>
      </c>
      <c r="J88" s="140">
        <f>หนองบัวลำภู!F7</f>
        <v>613899.43000000005</v>
      </c>
      <c r="K88" s="291">
        <f>หนองบัวลำภู!AF7</f>
        <v>761316.68</v>
      </c>
      <c r="L88" s="142">
        <f>หนองบัวลำภู!AG7</f>
        <v>1599951.44</v>
      </c>
      <c r="M88" s="142">
        <f>หนองบัวลำภู!AH7</f>
        <v>1267689.23</v>
      </c>
      <c r="N88" s="138"/>
      <c r="O88" s="138"/>
      <c r="P88" s="138"/>
      <c r="Q88" s="130">
        <f t="shared" si="2"/>
        <v>332262.20999999996</v>
      </c>
      <c r="R88" s="131">
        <f t="shared" si="3"/>
        <v>221.20163694179453</v>
      </c>
    </row>
    <row r="89" spans="1:18" x14ac:dyDescent="0.35">
      <c r="A89" s="137">
        <v>6</v>
      </c>
      <c r="B89" s="138" t="s">
        <v>63</v>
      </c>
      <c r="C89" s="138" t="s">
        <v>281</v>
      </c>
      <c r="D89" s="138" t="s">
        <v>282</v>
      </c>
      <c r="E89" s="138" t="s">
        <v>0</v>
      </c>
      <c r="F89" s="138" t="s">
        <v>180</v>
      </c>
      <c r="G89" s="138" t="s">
        <v>609</v>
      </c>
      <c r="H89" s="139">
        <v>5081</v>
      </c>
      <c r="I89" s="137">
        <v>4</v>
      </c>
      <c r="J89" s="140">
        <f>หนองบัวลำภู!F8</f>
        <v>430013.48</v>
      </c>
      <c r="K89" s="291">
        <f>หนองบัวลำภู!AF8</f>
        <v>410982.27999999997</v>
      </c>
      <c r="L89" s="142">
        <f>หนองบัวลำภู!AG8</f>
        <v>651639.35</v>
      </c>
      <c r="M89" s="142">
        <f>หนองบัวลำภู!AH8</f>
        <v>845987.5199999999</v>
      </c>
      <c r="N89" s="138"/>
      <c r="O89" s="138"/>
      <c r="P89" s="138"/>
      <c r="Q89" s="130">
        <f t="shared" si="2"/>
        <v>-194348.16999999993</v>
      </c>
      <c r="R89" s="131">
        <f t="shared" si="3"/>
        <v>128.25021649281638</v>
      </c>
    </row>
    <row r="90" spans="1:18" x14ac:dyDescent="0.35">
      <c r="A90" s="137">
        <v>7</v>
      </c>
      <c r="B90" s="138" t="s">
        <v>63</v>
      </c>
      <c r="C90" s="138" t="s">
        <v>281</v>
      </c>
      <c r="D90" s="138" t="s">
        <v>282</v>
      </c>
      <c r="E90" s="138" t="s">
        <v>0</v>
      </c>
      <c r="F90" s="138" t="s">
        <v>180</v>
      </c>
      <c r="G90" s="138" t="s">
        <v>610</v>
      </c>
      <c r="H90" s="139">
        <v>1868</v>
      </c>
      <c r="I90" s="137">
        <v>2</v>
      </c>
      <c r="J90" s="140">
        <f>หนองบัวลำภู!F9</f>
        <v>214294.75</v>
      </c>
      <c r="K90" s="291">
        <f>หนองบัวลำภู!AF9</f>
        <v>220878.31</v>
      </c>
      <c r="L90" s="142">
        <f>หนองบัวลำภู!AG9</f>
        <v>445060.54</v>
      </c>
      <c r="M90" s="142">
        <f>หนองบัวลำภู!AH9</f>
        <v>511077.88</v>
      </c>
      <c r="N90" s="138"/>
      <c r="O90" s="138"/>
      <c r="P90" s="138"/>
      <c r="Q90" s="130">
        <f t="shared" si="2"/>
        <v>-66017.340000000026</v>
      </c>
      <c r="R90" s="131">
        <f t="shared" si="3"/>
        <v>238.25510706638116</v>
      </c>
    </row>
    <row r="91" spans="1:18" x14ac:dyDescent="0.35">
      <c r="A91" s="137">
        <v>8</v>
      </c>
      <c r="B91" s="138" t="s">
        <v>63</v>
      </c>
      <c r="C91" s="138" t="s">
        <v>281</v>
      </c>
      <c r="D91" s="138" t="s">
        <v>282</v>
      </c>
      <c r="E91" s="138" t="s">
        <v>0</v>
      </c>
      <c r="F91" s="138" t="s">
        <v>180</v>
      </c>
      <c r="G91" s="138" t="s">
        <v>611</v>
      </c>
      <c r="H91" s="139">
        <v>7126</v>
      </c>
      <c r="I91" s="137">
        <v>5</v>
      </c>
      <c r="J91" s="140">
        <f>หนองบัวลำภู!F10</f>
        <v>509159.27</v>
      </c>
      <c r="K91" s="141">
        <f>หนองบัวลำภู!AF10</f>
        <v>593072.32000000007</v>
      </c>
      <c r="L91" s="142">
        <f>หนองบัวลำภู!AG10</f>
        <v>998069.48</v>
      </c>
      <c r="M91" s="142">
        <f>หนองบัวลำภู!AH10</f>
        <v>843452.51</v>
      </c>
      <c r="N91" s="138"/>
      <c r="O91" s="138"/>
      <c r="P91" s="138"/>
      <c r="Q91" s="130">
        <f t="shared" si="2"/>
        <v>154616.96999999997</v>
      </c>
      <c r="R91" s="131">
        <f t="shared" si="3"/>
        <v>140.06026943586863</v>
      </c>
    </row>
    <row r="92" spans="1:18" x14ac:dyDescent="0.35">
      <c r="A92" s="137">
        <v>9</v>
      </c>
      <c r="B92" s="138" t="s">
        <v>63</v>
      </c>
      <c r="C92" s="138" t="s">
        <v>281</v>
      </c>
      <c r="D92" s="138" t="s">
        <v>282</v>
      </c>
      <c r="E92" s="138" t="s">
        <v>0</v>
      </c>
      <c r="F92" s="138" t="s">
        <v>180</v>
      </c>
      <c r="G92" s="138" t="s">
        <v>612</v>
      </c>
      <c r="H92" s="139">
        <v>2671</v>
      </c>
      <c r="I92" s="137">
        <v>2</v>
      </c>
      <c r="J92" s="140">
        <f>หนองบัวลำภู!F11</f>
        <v>47227.46</v>
      </c>
      <c r="K92" s="291">
        <f>หนองบัวลำภู!AF11</f>
        <v>97592.62</v>
      </c>
      <c r="L92" s="142">
        <f>หนองบัวลำภู!AG11</f>
        <v>336990.54</v>
      </c>
      <c r="M92" s="142">
        <f>หนองบัวลำภู!AH11</f>
        <v>510656.4</v>
      </c>
      <c r="N92" s="138"/>
      <c r="O92" s="138"/>
      <c r="P92" s="138"/>
      <c r="Q92" s="130">
        <f t="shared" si="2"/>
        <v>-173665.86000000004</v>
      </c>
      <c r="R92" s="131">
        <f t="shared" si="3"/>
        <v>126.16643204792211</v>
      </c>
    </row>
    <row r="93" spans="1:18" x14ac:dyDescent="0.35">
      <c r="A93" s="137">
        <v>10</v>
      </c>
      <c r="B93" s="138" t="s">
        <v>63</v>
      </c>
      <c r="C93" s="138" t="s">
        <v>281</v>
      </c>
      <c r="D93" s="138" t="s">
        <v>282</v>
      </c>
      <c r="E93" s="138" t="s">
        <v>0</v>
      </c>
      <c r="F93" s="138" t="s">
        <v>180</v>
      </c>
      <c r="G93" s="138" t="s">
        <v>613</v>
      </c>
      <c r="H93" s="139">
        <v>4501</v>
      </c>
      <c r="I93" s="137">
        <v>4</v>
      </c>
      <c r="J93" s="140">
        <f>หนองบัวลำภู!F12</f>
        <v>654174.77</v>
      </c>
      <c r="K93" s="141">
        <f>หนองบัวลำภู!AF12</f>
        <v>714631.27</v>
      </c>
      <c r="L93" s="142">
        <f>หนองบัวลำภู!AG12</f>
        <v>593829.07999999996</v>
      </c>
      <c r="M93" s="142">
        <f>หนองบัวลำภู!AH12</f>
        <v>715783.65999999992</v>
      </c>
      <c r="N93" s="138"/>
      <c r="O93" s="138"/>
      <c r="P93" s="138"/>
      <c r="Q93" s="130">
        <f t="shared" si="2"/>
        <v>-121954.57999999996</v>
      </c>
      <c r="R93" s="131">
        <f t="shared" si="3"/>
        <v>131.93269940013329</v>
      </c>
    </row>
    <row r="94" spans="1:18" x14ac:dyDescent="0.35">
      <c r="A94" s="137">
        <v>11</v>
      </c>
      <c r="B94" s="138" t="s">
        <v>63</v>
      </c>
      <c r="C94" s="138" t="s">
        <v>281</v>
      </c>
      <c r="D94" s="138" t="s">
        <v>282</v>
      </c>
      <c r="E94" s="138" t="s">
        <v>0</v>
      </c>
      <c r="F94" s="138" t="s">
        <v>180</v>
      </c>
      <c r="G94" s="138" t="s">
        <v>614</v>
      </c>
      <c r="H94" s="139">
        <v>3077</v>
      </c>
      <c r="I94" s="137">
        <v>3</v>
      </c>
      <c r="J94" s="140">
        <f>หนองบัวลำภู!F13</f>
        <v>468001.85</v>
      </c>
      <c r="K94" s="141">
        <f>หนองบัวลำภู!AF13</f>
        <v>491684.96</v>
      </c>
      <c r="L94" s="142">
        <f>หนองบัวลำภู!AG13</f>
        <v>288962.12</v>
      </c>
      <c r="M94" s="142">
        <f>หนองบัวลำภู!AH13</f>
        <v>341859.21</v>
      </c>
      <c r="N94" s="138"/>
      <c r="O94" s="138"/>
      <c r="P94" s="138"/>
      <c r="Q94" s="130">
        <f t="shared" si="2"/>
        <v>-52897.090000000026</v>
      </c>
      <c r="R94" s="131">
        <f t="shared" si="3"/>
        <v>93.910341241468956</v>
      </c>
    </row>
    <row r="95" spans="1:18" x14ac:dyDescent="0.35">
      <c r="A95" s="137">
        <v>12</v>
      </c>
      <c r="B95" s="138" t="s">
        <v>63</v>
      </c>
      <c r="C95" s="138" t="s">
        <v>281</v>
      </c>
      <c r="D95" s="138" t="s">
        <v>282</v>
      </c>
      <c r="E95" s="138" t="s">
        <v>0</v>
      </c>
      <c r="F95" s="138" t="s">
        <v>180</v>
      </c>
      <c r="G95" s="138" t="s">
        <v>615</v>
      </c>
      <c r="H95" s="139">
        <v>2778</v>
      </c>
      <c r="I95" s="137">
        <v>2</v>
      </c>
      <c r="J95" s="140">
        <f>หนองบัวลำภู!F14</f>
        <v>212668.18</v>
      </c>
      <c r="K95" s="141">
        <f>หนองบัวลำภู!AF14</f>
        <v>267101.68</v>
      </c>
      <c r="L95" s="142">
        <f>หนองบัวลำภู!AG14</f>
        <v>424128.82999999996</v>
      </c>
      <c r="M95" s="142">
        <f>หนองบัวลำภู!AH14</f>
        <v>552117.66999999993</v>
      </c>
      <c r="N95" s="138"/>
      <c r="O95" s="138"/>
      <c r="P95" s="138"/>
      <c r="Q95" s="130">
        <f t="shared" si="2"/>
        <v>-127988.83999999997</v>
      </c>
      <c r="R95" s="131">
        <f t="shared" si="3"/>
        <v>152.67416486681063</v>
      </c>
    </row>
    <row r="96" spans="1:18" x14ac:dyDescent="0.35">
      <c r="A96" s="137">
        <v>13</v>
      </c>
      <c r="B96" s="138" t="s">
        <v>63</v>
      </c>
      <c r="C96" s="138" t="s">
        <v>281</v>
      </c>
      <c r="D96" s="138" t="s">
        <v>282</v>
      </c>
      <c r="E96" s="138" t="s">
        <v>0</v>
      </c>
      <c r="F96" s="138" t="s">
        <v>180</v>
      </c>
      <c r="G96" s="138" t="s">
        <v>616</v>
      </c>
      <c r="H96" s="139">
        <v>4143</v>
      </c>
      <c r="I96" s="137">
        <v>3</v>
      </c>
      <c r="J96" s="140">
        <f>หนองบัวลำภู!F15</f>
        <v>460013.19</v>
      </c>
      <c r="K96" s="291">
        <f>หนองบัวลำภู!AF15</f>
        <v>482988.05000000005</v>
      </c>
      <c r="L96" s="142">
        <f>หนองบัวลำภู!AG15</f>
        <v>616273.09000000008</v>
      </c>
      <c r="M96" s="142">
        <f>หนองบัวลำภู!AH15</f>
        <v>758288.4</v>
      </c>
      <c r="N96" s="138"/>
      <c r="O96" s="138"/>
      <c r="P96" s="138"/>
      <c r="Q96" s="130">
        <f t="shared" si="2"/>
        <v>-142015.30999999994</v>
      </c>
      <c r="R96" s="131">
        <f t="shared" si="3"/>
        <v>148.75044412261647</v>
      </c>
    </row>
    <row r="97" spans="1:18" x14ac:dyDescent="0.35">
      <c r="A97" s="137">
        <v>14</v>
      </c>
      <c r="B97" s="138" t="s">
        <v>63</v>
      </c>
      <c r="C97" s="138" t="s">
        <v>281</v>
      </c>
      <c r="D97" s="138" t="s">
        <v>282</v>
      </c>
      <c r="E97" s="138" t="s">
        <v>0</v>
      </c>
      <c r="F97" s="138" t="s">
        <v>180</v>
      </c>
      <c r="G97" s="138" t="s">
        <v>617</v>
      </c>
      <c r="H97" s="139">
        <v>5018</v>
      </c>
      <c r="I97" s="137">
        <v>4</v>
      </c>
      <c r="J97" s="140">
        <f>หนองบัวลำภู!F16</f>
        <v>85682.22</v>
      </c>
      <c r="K97" s="141">
        <f>หนองบัวลำภู!AF16</f>
        <v>159643.45000000001</v>
      </c>
      <c r="L97" s="142">
        <f>หนองบัวลำภู!AG16</f>
        <v>584449.98</v>
      </c>
      <c r="M97" s="142">
        <f>หนองบัวลำภู!AH16</f>
        <v>818877.74</v>
      </c>
      <c r="N97" s="138"/>
      <c r="O97" s="138"/>
      <c r="P97" s="138"/>
      <c r="Q97" s="130">
        <f t="shared" si="2"/>
        <v>-234427.76</v>
      </c>
      <c r="R97" s="131">
        <f t="shared" si="3"/>
        <v>116.47070147469111</v>
      </c>
    </row>
    <row r="98" spans="1:18" x14ac:dyDescent="0.35">
      <c r="A98" s="137">
        <v>15</v>
      </c>
      <c r="B98" s="138" t="s">
        <v>63</v>
      </c>
      <c r="C98" s="138" t="s">
        <v>281</v>
      </c>
      <c r="D98" s="138" t="s">
        <v>282</v>
      </c>
      <c r="E98" s="138" t="s">
        <v>0</v>
      </c>
      <c r="F98" s="138" t="s">
        <v>180</v>
      </c>
      <c r="G98" s="138" t="s">
        <v>618</v>
      </c>
      <c r="H98" s="139">
        <v>3532</v>
      </c>
      <c r="I98" s="137">
        <v>3</v>
      </c>
      <c r="J98" s="140">
        <f>หนองบัวลำภู!F17</f>
        <v>688566.61</v>
      </c>
      <c r="K98" s="141">
        <f>หนองบัวลำภู!AF17</f>
        <v>708372.46</v>
      </c>
      <c r="L98" s="142">
        <f>หนองบัวลำภู!AG17</f>
        <v>622254.80000000005</v>
      </c>
      <c r="M98" s="142">
        <f>หนองบัวลำภู!AH17</f>
        <v>705783.47</v>
      </c>
      <c r="N98" s="138"/>
      <c r="O98" s="138"/>
      <c r="P98" s="138"/>
      <c r="Q98" s="130">
        <f t="shared" si="2"/>
        <v>-83528.669999999925</v>
      </c>
      <c r="R98" s="131">
        <f t="shared" si="3"/>
        <v>176.17633069082675</v>
      </c>
    </row>
    <row r="99" spans="1:18" x14ac:dyDescent="0.35">
      <c r="A99" s="137">
        <v>16</v>
      </c>
      <c r="B99" s="138" t="s">
        <v>63</v>
      </c>
      <c r="C99" s="138" t="s">
        <v>281</v>
      </c>
      <c r="D99" s="138" t="s">
        <v>282</v>
      </c>
      <c r="E99" s="138" t="s">
        <v>0</v>
      </c>
      <c r="F99" s="138" t="s">
        <v>180</v>
      </c>
      <c r="G99" s="138" t="s">
        <v>619</v>
      </c>
      <c r="H99" s="139">
        <v>5707</v>
      </c>
      <c r="I99" s="137">
        <v>4</v>
      </c>
      <c r="J99" s="140">
        <f>หนองบัวลำภู!F18</f>
        <v>573053.14</v>
      </c>
      <c r="K99" s="141">
        <f>หนองบัวลำภู!AF18</f>
        <v>667295.9</v>
      </c>
      <c r="L99" s="142">
        <f>หนองบัวลำภู!AG18</f>
        <v>757478.78</v>
      </c>
      <c r="M99" s="142">
        <f>หนองบัวลำภู!AH18</f>
        <v>880845.24</v>
      </c>
      <c r="N99" s="138"/>
      <c r="O99" s="138"/>
      <c r="P99" s="138"/>
      <c r="Q99" s="130">
        <f t="shared" si="2"/>
        <v>-123366.45999999996</v>
      </c>
      <c r="R99" s="131">
        <f t="shared" si="3"/>
        <v>132.72801471876645</v>
      </c>
    </row>
    <row r="100" spans="1:18" x14ac:dyDescent="0.35">
      <c r="A100" s="137">
        <v>17</v>
      </c>
      <c r="B100" s="138" t="s">
        <v>63</v>
      </c>
      <c r="C100" s="138" t="s">
        <v>281</v>
      </c>
      <c r="D100" s="138" t="s">
        <v>282</v>
      </c>
      <c r="E100" s="138" t="s">
        <v>0</v>
      </c>
      <c r="F100" s="138" t="s">
        <v>180</v>
      </c>
      <c r="G100" s="138" t="s">
        <v>620</v>
      </c>
      <c r="H100" s="139">
        <v>3845</v>
      </c>
      <c r="I100" s="137">
        <v>3</v>
      </c>
      <c r="J100" s="140">
        <f>หนองบัวลำภู!F19</f>
        <v>316484.38</v>
      </c>
      <c r="K100" s="291">
        <f>หนองบัวลำภู!AF19</f>
        <v>384935.09</v>
      </c>
      <c r="L100" s="142">
        <f>หนองบัวลำภู!AG19</f>
        <v>674840.07000000007</v>
      </c>
      <c r="M100" s="142">
        <f>หนองบัวลำภู!AH19</f>
        <v>799247.54</v>
      </c>
      <c r="N100" s="138"/>
      <c r="O100" s="138"/>
      <c r="P100" s="138"/>
      <c r="Q100" s="130">
        <f t="shared" si="2"/>
        <v>-124407.46999999997</v>
      </c>
      <c r="R100" s="131">
        <f t="shared" si="3"/>
        <v>175.51107152145644</v>
      </c>
    </row>
    <row r="101" spans="1:18" x14ac:dyDescent="0.35">
      <c r="A101" s="137">
        <v>18</v>
      </c>
      <c r="B101" s="138" t="s">
        <v>63</v>
      </c>
      <c r="C101" s="138" t="s">
        <v>281</v>
      </c>
      <c r="D101" s="138" t="s">
        <v>282</v>
      </c>
      <c r="E101" s="138" t="s">
        <v>0</v>
      </c>
      <c r="F101" s="138" t="s">
        <v>180</v>
      </c>
      <c r="G101" s="138" t="s">
        <v>621</v>
      </c>
      <c r="H101" s="139">
        <v>2875</v>
      </c>
      <c r="I101" s="137">
        <v>2</v>
      </c>
      <c r="J101" s="140">
        <f>หนองบัวลำภู!F20</f>
        <v>632540.67000000004</v>
      </c>
      <c r="K101" s="291">
        <f>หนองบัวลำภู!AF20</f>
        <v>707400.22</v>
      </c>
      <c r="L101" s="142">
        <f>หนองบัวลำภู!AG20</f>
        <v>672580.95</v>
      </c>
      <c r="M101" s="142">
        <f>หนองบัวลำภู!AH20</f>
        <v>624273.96</v>
      </c>
      <c r="N101" s="138"/>
      <c r="O101" s="138"/>
      <c r="P101" s="138"/>
      <c r="Q101" s="130">
        <f t="shared" si="2"/>
        <v>48306.989999999991</v>
      </c>
      <c r="R101" s="131">
        <f t="shared" si="3"/>
        <v>233.94119999999998</v>
      </c>
    </row>
    <row r="102" spans="1:18" x14ac:dyDescent="0.35">
      <c r="A102" s="137">
        <v>19</v>
      </c>
      <c r="B102" s="138" t="s">
        <v>63</v>
      </c>
      <c r="C102" s="138" t="s">
        <v>281</v>
      </c>
      <c r="D102" s="138" t="s">
        <v>282</v>
      </c>
      <c r="E102" s="138" t="s">
        <v>0</v>
      </c>
      <c r="F102" s="138" t="s">
        <v>180</v>
      </c>
      <c r="G102" s="138" t="s">
        <v>622</v>
      </c>
      <c r="H102" s="139">
        <v>3123</v>
      </c>
      <c r="I102" s="137">
        <v>3</v>
      </c>
      <c r="J102" s="140">
        <f>หนองบัวลำภู!F21</f>
        <v>186961.4</v>
      </c>
      <c r="K102" s="141">
        <f>หนองบัวลำภู!AF21</f>
        <v>274533.22000000003</v>
      </c>
      <c r="L102" s="142">
        <f>หนองบัวลำภู!AG21</f>
        <v>416807.67000000004</v>
      </c>
      <c r="M102" s="142">
        <f>หนองบัวลำภู!AH21</f>
        <v>634736.18000000005</v>
      </c>
      <c r="N102" s="138"/>
      <c r="O102" s="138"/>
      <c r="P102" s="138"/>
      <c r="Q102" s="130">
        <f t="shared" si="2"/>
        <v>-217928.51</v>
      </c>
      <c r="R102" s="131">
        <f t="shared" si="3"/>
        <v>133.4638712776177</v>
      </c>
    </row>
    <row r="103" spans="1:18" x14ac:dyDescent="0.35">
      <c r="A103" s="137">
        <v>20</v>
      </c>
      <c r="B103" s="138" t="s">
        <v>63</v>
      </c>
      <c r="C103" s="138" t="s">
        <v>281</v>
      </c>
      <c r="D103" s="138" t="s">
        <v>282</v>
      </c>
      <c r="E103" s="138" t="s">
        <v>0</v>
      </c>
      <c r="F103" s="138" t="s">
        <v>180</v>
      </c>
      <c r="G103" s="138" t="s">
        <v>623</v>
      </c>
      <c r="H103" s="139">
        <v>3601</v>
      </c>
      <c r="I103" s="137">
        <v>3</v>
      </c>
      <c r="J103" s="140">
        <f>หนองบัวลำภู!F22</f>
        <v>161288.9</v>
      </c>
      <c r="K103" s="291">
        <f>หนองบัวลำภู!AF22</f>
        <v>277232.74</v>
      </c>
      <c r="L103" s="142">
        <f>หนองบัวลำภู!AG22</f>
        <v>439421.4</v>
      </c>
      <c r="M103" s="142">
        <f>หนองบัวลำภู!AH22</f>
        <v>570981.06000000006</v>
      </c>
      <c r="N103" s="138"/>
      <c r="O103" s="138"/>
      <c r="P103" s="138"/>
      <c r="Q103" s="130">
        <f t="shared" si="2"/>
        <v>-131559.66000000003</v>
      </c>
      <c r="R103" s="131">
        <f t="shared" si="3"/>
        <v>122.02760344348793</v>
      </c>
    </row>
    <row r="104" spans="1:18" x14ac:dyDescent="0.35">
      <c r="A104" s="137">
        <v>21</v>
      </c>
      <c r="B104" s="138" t="s">
        <v>63</v>
      </c>
      <c r="C104" s="138" t="s">
        <v>281</v>
      </c>
      <c r="D104" s="138" t="s">
        <v>282</v>
      </c>
      <c r="E104" s="138" t="s">
        <v>0</v>
      </c>
      <c r="F104" s="138" t="s">
        <v>180</v>
      </c>
      <c r="G104" s="138" t="s">
        <v>624</v>
      </c>
      <c r="H104" s="139">
        <v>3870</v>
      </c>
      <c r="I104" s="137">
        <v>3</v>
      </c>
      <c r="J104" s="140">
        <f>หนองบัวลำภู!F23</f>
        <v>969663.53</v>
      </c>
      <c r="K104" s="141">
        <f>หนองบัวลำภู!AF23</f>
        <v>1008533.2100000001</v>
      </c>
      <c r="L104" s="142">
        <f>หนองบัวลำภู!AG23</f>
        <v>453983.77</v>
      </c>
      <c r="M104" s="142">
        <f>หนองบัวลำภู!AH23</f>
        <v>547382.29999999993</v>
      </c>
      <c r="N104" s="138"/>
      <c r="O104" s="138"/>
      <c r="P104" s="138"/>
      <c r="Q104" s="130">
        <f t="shared" si="2"/>
        <v>-93398.529999999912</v>
      </c>
      <c r="R104" s="131">
        <f t="shared" si="3"/>
        <v>117.3084677002584</v>
      </c>
    </row>
    <row r="105" spans="1:18" s="149" customFormat="1" x14ac:dyDescent="0.35">
      <c r="A105" s="143">
        <v>1</v>
      </c>
      <c r="B105" s="144" t="s">
        <v>63</v>
      </c>
      <c r="C105" s="144"/>
      <c r="D105" s="144"/>
      <c r="E105" s="144" t="s">
        <v>77</v>
      </c>
      <c r="F105" s="144"/>
      <c r="G105" s="144" t="s">
        <v>284</v>
      </c>
      <c r="H105" s="150">
        <f>SUM(H84:H104)</f>
        <v>84948</v>
      </c>
      <c r="I105" s="143"/>
      <c r="J105" s="146">
        <f>SUM(J84:J104)</f>
        <v>7986861.2500000009</v>
      </c>
      <c r="K105" s="146">
        <f>SUM(K84:K104)</f>
        <v>9461438.1300000008</v>
      </c>
      <c r="L105" s="146">
        <f>SUM(L84:L104)</f>
        <v>13045778.949999999</v>
      </c>
      <c r="M105" s="146">
        <f>SUM(M84:M104)</f>
        <v>14168515.310000004</v>
      </c>
      <c r="N105" s="144">
        <v>20</v>
      </c>
      <c r="O105" s="144">
        <v>20</v>
      </c>
      <c r="P105" s="144">
        <f>N105-O105</f>
        <v>0</v>
      </c>
      <c r="Q105" s="147">
        <f t="shared" si="2"/>
        <v>-1122736.360000005</v>
      </c>
      <c r="R105" s="148">
        <f>L105/H105</f>
        <v>153.57370332438668</v>
      </c>
    </row>
    <row r="106" spans="1:18" x14ac:dyDescent="0.35">
      <c r="A106" s="137">
        <v>1</v>
      </c>
      <c r="B106" s="138" t="s">
        <v>63</v>
      </c>
      <c r="C106" s="138" t="s">
        <v>285</v>
      </c>
      <c r="D106" s="138" t="s">
        <v>84</v>
      </c>
      <c r="E106" s="138" t="s">
        <v>1</v>
      </c>
      <c r="F106" s="138" t="s">
        <v>210</v>
      </c>
      <c r="G106" s="138" t="s">
        <v>286</v>
      </c>
      <c r="H106" s="139"/>
      <c r="I106" s="137"/>
      <c r="J106" s="140"/>
      <c r="K106" s="141"/>
      <c r="L106" s="142"/>
      <c r="M106" s="142"/>
      <c r="N106" s="138"/>
      <c r="O106" s="138"/>
      <c r="P106" s="138"/>
    </row>
    <row r="107" spans="1:18" x14ac:dyDescent="0.35">
      <c r="A107" s="137">
        <v>2</v>
      </c>
      <c r="B107" s="138" t="s">
        <v>63</v>
      </c>
      <c r="C107" s="138" t="s">
        <v>285</v>
      </c>
      <c r="D107" s="138" t="s">
        <v>84</v>
      </c>
      <c r="E107" s="138" t="s">
        <v>1</v>
      </c>
      <c r="F107" s="138" t="s">
        <v>180</v>
      </c>
      <c r="G107" s="138" t="s">
        <v>625</v>
      </c>
      <c r="H107" s="139">
        <v>7346</v>
      </c>
      <c r="I107" s="137">
        <v>5</v>
      </c>
      <c r="J107" s="140">
        <f>หนองบัวลำภู!F24</f>
        <v>903253.36</v>
      </c>
      <c r="K107" s="141">
        <f>หนองบัวลำภู!AF24</f>
        <v>945108.11</v>
      </c>
      <c r="L107" s="142">
        <f>หนองบัวลำภู!AG24</f>
        <v>1159974.33</v>
      </c>
      <c r="M107" s="142">
        <f>หนองบัวลำภู!AH24</f>
        <v>885639.3</v>
      </c>
      <c r="N107" s="138"/>
      <c r="O107" s="138"/>
      <c r="P107" s="138"/>
      <c r="Q107" s="130">
        <f t="shared" si="2"/>
        <v>274335.03000000003</v>
      </c>
      <c r="R107" s="131">
        <f t="shared" si="3"/>
        <v>157.90557173972232</v>
      </c>
    </row>
    <row r="108" spans="1:18" x14ac:dyDescent="0.35">
      <c r="A108" s="137">
        <v>3</v>
      </c>
      <c r="B108" s="138" t="s">
        <v>63</v>
      </c>
      <c r="C108" s="138" t="s">
        <v>285</v>
      </c>
      <c r="D108" s="138" t="s">
        <v>84</v>
      </c>
      <c r="E108" s="138" t="s">
        <v>1</v>
      </c>
      <c r="F108" s="138" t="s">
        <v>180</v>
      </c>
      <c r="G108" s="138" t="s">
        <v>626</v>
      </c>
      <c r="H108" s="139">
        <v>4269</v>
      </c>
      <c r="I108" s="137">
        <v>3</v>
      </c>
      <c r="J108" s="140">
        <f>หนองบัวลำภู!F25</f>
        <v>175093.16</v>
      </c>
      <c r="K108" s="140">
        <f>หนองบัวลำภู!AF25</f>
        <v>303549.18</v>
      </c>
      <c r="L108" s="142">
        <f>หนองบัวลำภู!AG25</f>
        <v>949010.21</v>
      </c>
      <c r="M108" s="142">
        <f>หนองบัวลำภู!AH25</f>
        <v>654215.86</v>
      </c>
      <c r="N108" s="138"/>
      <c r="O108" s="138"/>
      <c r="P108" s="138"/>
      <c r="Q108" s="130">
        <f t="shared" si="2"/>
        <v>294794.34999999998</v>
      </c>
      <c r="R108" s="131">
        <f t="shared" si="3"/>
        <v>222.30269618177559</v>
      </c>
    </row>
    <row r="109" spans="1:18" x14ac:dyDescent="0.35">
      <c r="A109" s="137">
        <v>4</v>
      </c>
      <c r="B109" s="138" t="s">
        <v>63</v>
      </c>
      <c r="C109" s="138" t="s">
        <v>285</v>
      </c>
      <c r="D109" s="138" t="s">
        <v>84</v>
      </c>
      <c r="E109" s="138" t="s">
        <v>1</v>
      </c>
      <c r="F109" s="138" t="s">
        <v>180</v>
      </c>
      <c r="G109" s="138" t="s">
        <v>627</v>
      </c>
      <c r="H109" s="139">
        <v>7452</v>
      </c>
      <c r="I109" s="137">
        <v>5</v>
      </c>
      <c r="J109" s="140">
        <f>หนองบัวลำภู!F26</f>
        <v>838836.26</v>
      </c>
      <c r="K109" s="141">
        <f>หนองบัวลำภู!AF26</f>
        <v>896560.34</v>
      </c>
      <c r="L109" s="142">
        <f>หนองบัวลำภู!AG26</f>
        <v>1688282.1800000002</v>
      </c>
      <c r="M109" s="142">
        <f>หนองบัวลำภู!AH26</f>
        <v>1081637.7000000002</v>
      </c>
      <c r="N109" s="138"/>
      <c r="O109" s="138"/>
      <c r="P109" s="138"/>
      <c r="Q109" s="130">
        <f t="shared" si="2"/>
        <v>606644.47999999998</v>
      </c>
      <c r="R109" s="131">
        <f t="shared" si="3"/>
        <v>226.55423778851318</v>
      </c>
    </row>
    <row r="110" spans="1:18" x14ac:dyDescent="0.35">
      <c r="A110" s="137">
        <v>5</v>
      </c>
      <c r="B110" s="138" t="s">
        <v>63</v>
      </c>
      <c r="C110" s="138" t="s">
        <v>285</v>
      </c>
      <c r="D110" s="138" t="s">
        <v>84</v>
      </c>
      <c r="E110" s="138" t="s">
        <v>1</v>
      </c>
      <c r="F110" s="138" t="s">
        <v>180</v>
      </c>
      <c r="G110" s="138" t="s">
        <v>628</v>
      </c>
      <c r="H110" s="139">
        <v>5116</v>
      </c>
      <c r="I110" s="137">
        <v>4</v>
      </c>
      <c r="J110" s="140">
        <f>หนองบัวลำภู!F27</f>
        <v>478667.98</v>
      </c>
      <c r="K110" s="141">
        <f>หนองบัวลำภู!AF27</f>
        <v>502541.55999999994</v>
      </c>
      <c r="L110" s="142">
        <f>หนองบัวลำภู!AG27</f>
        <v>785867.53</v>
      </c>
      <c r="M110" s="142">
        <f>หนองบัวลำภู!AH27</f>
        <v>757516.62</v>
      </c>
      <c r="N110" s="138"/>
      <c r="O110" s="138"/>
      <c r="P110" s="138"/>
      <c r="Q110" s="130">
        <f t="shared" si="2"/>
        <v>28350.910000000033</v>
      </c>
      <c r="R110" s="131">
        <f t="shared" si="3"/>
        <v>153.60975957779516</v>
      </c>
    </row>
    <row r="111" spans="1:18" x14ac:dyDescent="0.35">
      <c r="A111" s="137">
        <v>6</v>
      </c>
      <c r="B111" s="138" t="s">
        <v>63</v>
      </c>
      <c r="C111" s="138" t="s">
        <v>285</v>
      </c>
      <c r="D111" s="138" t="s">
        <v>84</v>
      </c>
      <c r="E111" s="138" t="s">
        <v>1</v>
      </c>
      <c r="F111" s="138" t="s">
        <v>180</v>
      </c>
      <c r="G111" s="138" t="s">
        <v>629</v>
      </c>
      <c r="H111" s="139">
        <v>3330</v>
      </c>
      <c r="I111" s="137">
        <v>3</v>
      </c>
      <c r="J111" s="140">
        <f>หนองบัวลำภู!F28</f>
        <v>251558.44</v>
      </c>
      <c r="K111" s="141">
        <f>หนองบัวลำภู!AF28</f>
        <v>263434.12</v>
      </c>
      <c r="L111" s="142">
        <f>หนองบัวลำภู!AG28</f>
        <v>812142.19</v>
      </c>
      <c r="M111" s="142">
        <f>หนองบัวลำภู!AH28</f>
        <v>765095.22</v>
      </c>
      <c r="N111" s="138"/>
      <c r="O111" s="138"/>
      <c r="P111" s="138"/>
      <c r="Q111" s="130">
        <f t="shared" si="2"/>
        <v>47046.969999999972</v>
      </c>
      <c r="R111" s="131">
        <f t="shared" si="3"/>
        <v>243.88654354354352</v>
      </c>
    </row>
    <row r="112" spans="1:18" x14ac:dyDescent="0.35">
      <c r="A112" s="137">
        <v>7</v>
      </c>
      <c r="B112" s="138" t="s">
        <v>63</v>
      </c>
      <c r="C112" s="138" t="s">
        <v>285</v>
      </c>
      <c r="D112" s="138" t="s">
        <v>84</v>
      </c>
      <c r="E112" s="138" t="s">
        <v>1</v>
      </c>
      <c r="F112" s="138" t="s">
        <v>180</v>
      </c>
      <c r="G112" s="138" t="s">
        <v>630</v>
      </c>
      <c r="H112" s="139">
        <v>3774</v>
      </c>
      <c r="I112" s="137">
        <v>3</v>
      </c>
      <c r="J112" s="140">
        <f>หนองบัวลำภู!F29</f>
        <v>182235.09</v>
      </c>
      <c r="K112" s="141">
        <f>หนองบัวลำภู!AF29</f>
        <v>219882.13</v>
      </c>
      <c r="L112" s="142">
        <f>หนองบัวลำภู!AG29</f>
        <v>637570.28</v>
      </c>
      <c r="M112" s="142">
        <f>หนองบัวลำภู!AH29</f>
        <v>684578.48</v>
      </c>
      <c r="N112" s="138"/>
      <c r="O112" s="138"/>
      <c r="P112" s="138"/>
      <c r="Q112" s="130">
        <f t="shared" si="2"/>
        <v>-47008.199999999953</v>
      </c>
      <c r="R112" s="131">
        <f t="shared" si="3"/>
        <v>168.93754107048227</v>
      </c>
    </row>
    <row r="113" spans="1:18" x14ac:dyDescent="0.35">
      <c r="A113" s="137">
        <v>8</v>
      </c>
      <c r="B113" s="138" t="s">
        <v>63</v>
      </c>
      <c r="C113" s="138" t="s">
        <v>285</v>
      </c>
      <c r="D113" s="138" t="s">
        <v>84</v>
      </c>
      <c r="E113" s="138" t="s">
        <v>1</v>
      </c>
      <c r="F113" s="138" t="s">
        <v>180</v>
      </c>
      <c r="G113" s="138" t="s">
        <v>631</v>
      </c>
      <c r="H113" s="139">
        <v>2996</v>
      </c>
      <c r="I113" s="137">
        <v>2</v>
      </c>
      <c r="J113" s="140">
        <f>หนองบัวลำภู!F30</f>
        <v>405503.38</v>
      </c>
      <c r="K113" s="141">
        <f>หนองบัวลำภู!AF30</f>
        <v>458712.48000000004</v>
      </c>
      <c r="L113" s="142">
        <f>หนองบัวลำภู!AG30</f>
        <v>513311.35</v>
      </c>
      <c r="M113" s="142">
        <f>หนองบัวลำภู!AH30</f>
        <v>518570.08</v>
      </c>
      <c r="N113" s="138"/>
      <c r="O113" s="138"/>
      <c r="P113" s="138"/>
      <c r="Q113" s="130">
        <f t="shared" si="2"/>
        <v>-5258.7300000000396</v>
      </c>
      <c r="R113" s="131">
        <f t="shared" si="3"/>
        <v>171.33222630173563</v>
      </c>
    </row>
    <row r="114" spans="1:18" x14ac:dyDescent="0.35">
      <c r="A114" s="137">
        <v>9</v>
      </c>
      <c r="B114" s="138" t="s">
        <v>63</v>
      </c>
      <c r="C114" s="138" t="s">
        <v>285</v>
      </c>
      <c r="D114" s="138" t="s">
        <v>84</v>
      </c>
      <c r="E114" s="138" t="s">
        <v>1</v>
      </c>
      <c r="F114" s="138" t="s">
        <v>180</v>
      </c>
      <c r="G114" s="138" t="s">
        <v>632</v>
      </c>
      <c r="H114" s="139">
        <v>6600</v>
      </c>
      <c r="I114" s="137">
        <v>5</v>
      </c>
      <c r="J114" s="140">
        <f>หนองบัวลำภู!F31</f>
        <v>582539.67000000004</v>
      </c>
      <c r="K114" s="141">
        <f>หนองบัวลำภู!AF31</f>
        <v>616763.28</v>
      </c>
      <c r="L114" s="142">
        <f>หนองบัวลำภู!AG31</f>
        <v>909115.35</v>
      </c>
      <c r="M114" s="142">
        <f>หนองบัวลำภู!AH31</f>
        <v>961387.64</v>
      </c>
      <c r="N114" s="138"/>
      <c r="O114" s="138"/>
      <c r="P114" s="138"/>
      <c r="Q114" s="130">
        <f t="shared" si="2"/>
        <v>-52272.290000000037</v>
      </c>
      <c r="R114" s="131">
        <f t="shared" si="3"/>
        <v>137.74475000000001</v>
      </c>
    </row>
    <row r="115" spans="1:18" x14ac:dyDescent="0.35">
      <c r="A115" s="137">
        <v>10</v>
      </c>
      <c r="B115" s="138" t="s">
        <v>63</v>
      </c>
      <c r="C115" s="138" t="s">
        <v>285</v>
      </c>
      <c r="D115" s="138" t="s">
        <v>84</v>
      </c>
      <c r="E115" s="138" t="s">
        <v>1</v>
      </c>
      <c r="F115" s="138" t="s">
        <v>180</v>
      </c>
      <c r="G115" s="138" t="s">
        <v>633</v>
      </c>
      <c r="H115" s="139">
        <v>2814</v>
      </c>
      <c r="I115" s="137">
        <v>2</v>
      </c>
      <c r="J115" s="140">
        <f>หนองบัวลำภู!F32</f>
        <v>363077.57</v>
      </c>
      <c r="K115" s="141">
        <f>หนองบัวลำภู!AF32</f>
        <v>371940.57</v>
      </c>
      <c r="L115" s="142">
        <f>หนองบัวลำภู!AG32</f>
        <v>547318.27</v>
      </c>
      <c r="M115" s="142">
        <f>หนองบัวลำภู!AH32</f>
        <v>526558.26</v>
      </c>
      <c r="N115" s="138"/>
      <c r="O115" s="138"/>
      <c r="P115" s="138"/>
      <c r="Q115" s="130">
        <f t="shared" si="2"/>
        <v>20760.010000000009</v>
      </c>
      <c r="R115" s="131">
        <f t="shared" si="3"/>
        <v>194.49831911869225</v>
      </c>
    </row>
    <row r="116" spans="1:18" x14ac:dyDescent="0.35">
      <c r="A116" s="137">
        <v>11</v>
      </c>
      <c r="B116" s="138" t="s">
        <v>63</v>
      </c>
      <c r="C116" s="138" t="s">
        <v>285</v>
      </c>
      <c r="D116" s="138" t="s">
        <v>84</v>
      </c>
      <c r="E116" s="138" t="s">
        <v>1</v>
      </c>
      <c r="F116" s="138" t="s">
        <v>180</v>
      </c>
      <c r="G116" s="138" t="s">
        <v>634</v>
      </c>
      <c r="H116" s="139">
        <v>5791</v>
      </c>
      <c r="I116" s="137">
        <v>4</v>
      </c>
      <c r="J116" s="140">
        <f>หนองบัวลำภู!F33</f>
        <v>247411.43</v>
      </c>
      <c r="K116" s="141">
        <f>หนองบัวลำภู!AF33</f>
        <v>247090.09</v>
      </c>
      <c r="L116" s="142">
        <f>หนองบัวลำภู!AG33</f>
        <v>922853.3</v>
      </c>
      <c r="M116" s="142">
        <f>หนองบัวลำภู!AH33</f>
        <v>877378.8899999999</v>
      </c>
      <c r="N116" s="138"/>
      <c r="O116" s="138"/>
      <c r="P116" s="138"/>
      <c r="Q116" s="130">
        <f t="shared" si="2"/>
        <v>45474.410000000149</v>
      </c>
      <c r="R116" s="131">
        <f t="shared" si="3"/>
        <v>159.35992056639614</v>
      </c>
    </row>
    <row r="117" spans="1:18" x14ac:dyDescent="0.35">
      <c r="A117" s="137">
        <v>12</v>
      </c>
      <c r="B117" s="138" t="s">
        <v>63</v>
      </c>
      <c r="C117" s="138" t="s">
        <v>285</v>
      </c>
      <c r="D117" s="138" t="s">
        <v>84</v>
      </c>
      <c r="E117" s="138" t="s">
        <v>1</v>
      </c>
      <c r="F117" s="138" t="s">
        <v>180</v>
      </c>
      <c r="G117" s="138" t="s">
        <v>635</v>
      </c>
      <c r="H117" s="139">
        <v>5865</v>
      </c>
      <c r="I117" s="137">
        <v>4</v>
      </c>
      <c r="J117" s="140">
        <f>หนองบัวลำภู!F34</f>
        <v>871270.57</v>
      </c>
      <c r="K117" s="141">
        <f>หนองบัวลำภู!AF34</f>
        <v>893015.57</v>
      </c>
      <c r="L117" s="142">
        <f>หนองบัวลำภู!AG34</f>
        <v>1239743.21</v>
      </c>
      <c r="M117" s="142">
        <f>หนองบัวลำภู!AH34</f>
        <v>900548.74</v>
      </c>
      <c r="N117" s="138"/>
      <c r="O117" s="138"/>
      <c r="P117" s="138"/>
      <c r="Q117" s="130">
        <f t="shared" si="2"/>
        <v>339194.47</v>
      </c>
      <c r="R117" s="131">
        <f t="shared" si="3"/>
        <v>211.37991645353793</v>
      </c>
    </row>
    <row r="118" spans="1:18" x14ac:dyDescent="0.35">
      <c r="A118" s="137">
        <v>13</v>
      </c>
      <c r="B118" s="138" t="s">
        <v>63</v>
      </c>
      <c r="C118" s="138" t="s">
        <v>285</v>
      </c>
      <c r="D118" s="138" t="s">
        <v>84</v>
      </c>
      <c r="E118" s="138" t="s">
        <v>1</v>
      </c>
      <c r="F118" s="138" t="s">
        <v>180</v>
      </c>
      <c r="G118" s="138" t="s">
        <v>636</v>
      </c>
      <c r="H118" s="139">
        <v>4511</v>
      </c>
      <c r="I118" s="137">
        <v>4</v>
      </c>
      <c r="J118" s="140">
        <f>หนองบัวลำภู!F35</f>
        <v>325186.03999999998</v>
      </c>
      <c r="K118" s="141">
        <f>หนองบัวลำภู!AF35</f>
        <v>356534.56999999995</v>
      </c>
      <c r="L118" s="142">
        <f>หนองบัวลำภู!AG35</f>
        <v>683731.71</v>
      </c>
      <c r="M118" s="142">
        <f>หนองบัวลำภู!AH35</f>
        <v>570033.25</v>
      </c>
      <c r="N118" s="138"/>
      <c r="O118" s="138"/>
      <c r="P118" s="138"/>
      <c r="Q118" s="130">
        <f t="shared" si="2"/>
        <v>113698.45999999996</v>
      </c>
      <c r="R118" s="131">
        <f t="shared" si="3"/>
        <v>151.56987585901129</v>
      </c>
    </row>
    <row r="119" spans="1:18" s="149" customFormat="1" x14ac:dyDescent="0.35">
      <c r="A119" s="143">
        <v>2</v>
      </c>
      <c r="B119" s="144" t="s">
        <v>63</v>
      </c>
      <c r="C119" s="144"/>
      <c r="D119" s="144"/>
      <c r="E119" s="144" t="s">
        <v>77</v>
      </c>
      <c r="F119" s="144"/>
      <c r="G119" s="144" t="s">
        <v>287</v>
      </c>
      <c r="H119" s="150">
        <f>SUM(H106:H118)</f>
        <v>59864</v>
      </c>
      <c r="I119" s="143"/>
      <c r="J119" s="146">
        <f>SUM(J106:J118)</f>
        <v>5624632.9499999993</v>
      </c>
      <c r="K119" s="146">
        <f>SUM(K106:K118)</f>
        <v>6075132.0000000009</v>
      </c>
      <c r="L119" s="146">
        <f>SUM(L106:L118)</f>
        <v>10848919.91</v>
      </c>
      <c r="M119" s="146">
        <f>SUM(M106:M118)</f>
        <v>9183160.0399999991</v>
      </c>
      <c r="N119" s="144">
        <v>12</v>
      </c>
      <c r="O119" s="144">
        <v>12</v>
      </c>
      <c r="P119" s="144">
        <f>N119-O119</f>
        <v>0</v>
      </c>
      <c r="Q119" s="147">
        <f t="shared" si="2"/>
        <v>1665759.870000001</v>
      </c>
      <c r="R119" s="148">
        <f>L119/H119</f>
        <v>181.22611101830816</v>
      </c>
    </row>
    <row r="120" spans="1:18" x14ac:dyDescent="0.35">
      <c r="A120" s="137">
        <v>1</v>
      </c>
      <c r="B120" s="138" t="s">
        <v>63</v>
      </c>
      <c r="C120" s="138" t="s">
        <v>288</v>
      </c>
      <c r="D120" s="138" t="s">
        <v>91</v>
      </c>
      <c r="E120" s="138" t="s">
        <v>2</v>
      </c>
      <c r="F120" s="138" t="s">
        <v>210</v>
      </c>
      <c r="G120" s="138" t="s">
        <v>289</v>
      </c>
      <c r="H120" s="139"/>
      <c r="I120" s="137"/>
      <c r="J120" s="140"/>
      <c r="K120" s="141"/>
      <c r="L120" s="142"/>
      <c r="M120" s="142"/>
      <c r="N120" s="138"/>
      <c r="O120" s="138"/>
      <c r="P120" s="138"/>
    </row>
    <row r="121" spans="1:18" x14ac:dyDescent="0.35">
      <c r="A121" s="137">
        <v>2</v>
      </c>
      <c r="B121" s="138" t="s">
        <v>63</v>
      </c>
      <c r="C121" s="138" t="s">
        <v>288</v>
      </c>
      <c r="D121" s="138" t="s">
        <v>91</v>
      </c>
      <c r="E121" s="138" t="s">
        <v>2</v>
      </c>
      <c r="F121" s="138" t="s">
        <v>180</v>
      </c>
      <c r="G121" s="138" t="s">
        <v>637</v>
      </c>
      <c r="H121" s="139">
        <v>1955</v>
      </c>
      <c r="I121" s="137">
        <v>2</v>
      </c>
      <c r="J121" s="140">
        <f>หนองบัวลำภู!F36</f>
        <v>260260.83</v>
      </c>
      <c r="K121" s="141">
        <f>หนองบัวลำภู!AF36</f>
        <v>264897.2</v>
      </c>
      <c r="L121" s="142">
        <f>หนองบัวลำภู!AG36</f>
        <v>496723.63</v>
      </c>
      <c r="M121" s="142">
        <f>หนองบัวลำภู!AH36</f>
        <v>495227.27</v>
      </c>
      <c r="N121" s="138"/>
      <c r="O121" s="138"/>
      <c r="P121" s="138"/>
      <c r="Q121" s="130">
        <f t="shared" si="2"/>
        <v>1496.359999999986</v>
      </c>
      <c r="R121" s="131">
        <f t="shared" si="3"/>
        <v>254.0785831202046</v>
      </c>
    </row>
    <row r="122" spans="1:18" x14ac:dyDescent="0.35">
      <c r="A122" s="137">
        <v>3</v>
      </c>
      <c r="B122" s="138" t="s">
        <v>63</v>
      </c>
      <c r="C122" s="138" t="s">
        <v>288</v>
      </c>
      <c r="D122" s="138" t="s">
        <v>91</v>
      </c>
      <c r="E122" s="138" t="s">
        <v>2</v>
      </c>
      <c r="F122" s="138" t="s">
        <v>180</v>
      </c>
      <c r="G122" s="138" t="s">
        <v>638</v>
      </c>
      <c r="H122" s="139">
        <v>4228</v>
      </c>
      <c r="I122" s="137">
        <v>3</v>
      </c>
      <c r="J122" s="140">
        <f>หนองบัวลำภู!F37</f>
        <v>434790.63</v>
      </c>
      <c r="K122" s="141">
        <f>หนองบัวลำภู!AF37</f>
        <v>454306.95</v>
      </c>
      <c r="L122" s="142">
        <f>หนองบัวลำภู!AG37</f>
        <v>912705.99</v>
      </c>
      <c r="M122" s="142">
        <f>หนองบัวลำภู!AH37</f>
        <v>806085.43</v>
      </c>
      <c r="N122" s="138"/>
      <c r="O122" s="138"/>
      <c r="P122" s="138"/>
      <c r="Q122" s="130">
        <f t="shared" si="2"/>
        <v>106620.55999999994</v>
      </c>
      <c r="R122" s="131">
        <f t="shared" si="3"/>
        <v>215.87180463576158</v>
      </c>
    </row>
    <row r="123" spans="1:18" x14ac:dyDescent="0.35">
      <c r="A123" s="137">
        <v>4</v>
      </c>
      <c r="B123" s="138" t="s">
        <v>63</v>
      </c>
      <c r="C123" s="138" t="s">
        <v>288</v>
      </c>
      <c r="D123" s="138" t="s">
        <v>91</v>
      </c>
      <c r="E123" s="138" t="s">
        <v>2</v>
      </c>
      <c r="F123" s="138" t="s">
        <v>180</v>
      </c>
      <c r="G123" s="138" t="s">
        <v>639</v>
      </c>
      <c r="H123" s="139">
        <v>1245</v>
      </c>
      <c r="I123" s="137">
        <v>1</v>
      </c>
      <c r="J123" s="140">
        <f>หนองบัวลำภู!F38</f>
        <v>254612.84</v>
      </c>
      <c r="K123" s="141">
        <f>หนองบัวลำภู!AF38</f>
        <v>252209.33</v>
      </c>
      <c r="L123" s="142">
        <f>หนองบัวลำภู!AG38</f>
        <v>517004.89</v>
      </c>
      <c r="M123" s="142">
        <f>หนองบัวลำภู!AH38</f>
        <v>561426.99</v>
      </c>
      <c r="N123" s="138"/>
      <c r="O123" s="138"/>
      <c r="P123" s="138"/>
      <c r="Q123" s="130">
        <f t="shared" si="2"/>
        <v>-44422.099999999977</v>
      </c>
      <c r="R123" s="131">
        <f t="shared" si="3"/>
        <v>415.26497188755019</v>
      </c>
    </row>
    <row r="124" spans="1:18" x14ac:dyDescent="0.35">
      <c r="A124" s="137">
        <v>5</v>
      </c>
      <c r="B124" s="138" t="s">
        <v>63</v>
      </c>
      <c r="C124" s="138" t="s">
        <v>288</v>
      </c>
      <c r="D124" s="138" t="s">
        <v>91</v>
      </c>
      <c r="E124" s="138" t="s">
        <v>2</v>
      </c>
      <c r="F124" s="138" t="s">
        <v>180</v>
      </c>
      <c r="G124" s="138" t="s">
        <v>640</v>
      </c>
      <c r="H124" s="139">
        <v>5421</v>
      </c>
      <c r="I124" s="137">
        <v>4</v>
      </c>
      <c r="J124" s="140">
        <f>หนองบัวลำภู!F39</f>
        <v>561641.06000000006</v>
      </c>
      <c r="K124" s="141">
        <f>หนองบัวลำภู!AF39</f>
        <v>645272.06000000006</v>
      </c>
      <c r="L124" s="142">
        <f>หนองบัวลำภู!AG39</f>
        <v>793392.65999999992</v>
      </c>
      <c r="M124" s="142">
        <f>หนองบัวลำภู!AH39</f>
        <v>699138.26</v>
      </c>
      <c r="N124" s="138"/>
      <c r="O124" s="138"/>
      <c r="P124" s="138"/>
      <c r="Q124" s="130">
        <f t="shared" si="2"/>
        <v>94254.399999999907</v>
      </c>
      <c r="R124" s="131">
        <f t="shared" si="3"/>
        <v>146.35540675152185</v>
      </c>
    </row>
    <row r="125" spans="1:18" x14ac:dyDescent="0.35">
      <c r="A125" s="137">
        <v>6</v>
      </c>
      <c r="B125" s="138" t="s">
        <v>63</v>
      </c>
      <c r="C125" s="138" t="s">
        <v>288</v>
      </c>
      <c r="D125" s="138" t="s">
        <v>91</v>
      </c>
      <c r="E125" s="138" t="s">
        <v>2</v>
      </c>
      <c r="F125" s="138" t="s">
        <v>180</v>
      </c>
      <c r="G125" s="138" t="s">
        <v>641</v>
      </c>
      <c r="H125" s="139">
        <v>3481</v>
      </c>
      <c r="I125" s="137">
        <v>3</v>
      </c>
      <c r="J125" s="140">
        <f>หนองบัวลำภู!F40</f>
        <v>473656.11</v>
      </c>
      <c r="K125" s="141">
        <f>หนองบัวลำภู!AF40</f>
        <v>497119.16000000003</v>
      </c>
      <c r="L125" s="142">
        <f>หนองบัวลำภู!AG40</f>
        <v>756902.63</v>
      </c>
      <c r="M125" s="142">
        <f>หนองบัวลำภู!AH40</f>
        <v>739789.18</v>
      </c>
      <c r="N125" s="138"/>
      <c r="O125" s="138"/>
      <c r="P125" s="138"/>
      <c r="Q125" s="130">
        <f t="shared" si="2"/>
        <v>17113.449999999953</v>
      </c>
      <c r="R125" s="131">
        <f t="shared" si="3"/>
        <v>217.43827348463086</v>
      </c>
    </row>
    <row r="126" spans="1:18" x14ac:dyDescent="0.35">
      <c r="A126" s="137">
        <v>7</v>
      </c>
      <c r="B126" s="138" t="s">
        <v>63</v>
      </c>
      <c r="C126" s="138" t="s">
        <v>288</v>
      </c>
      <c r="D126" s="138" t="s">
        <v>91</v>
      </c>
      <c r="E126" s="138" t="s">
        <v>2</v>
      </c>
      <c r="F126" s="138" t="s">
        <v>180</v>
      </c>
      <c r="G126" s="138" t="s">
        <v>642</v>
      </c>
      <c r="H126" s="139">
        <v>3499</v>
      </c>
      <c r="I126" s="137">
        <v>3</v>
      </c>
      <c r="J126" s="140">
        <f>หนองบัวลำภู!F41</f>
        <v>712964.19</v>
      </c>
      <c r="K126" s="141">
        <f>หนองบัวลำภู!AF41</f>
        <v>731665.90999999992</v>
      </c>
      <c r="L126" s="142">
        <f>หนองบัวลำภู!AG41</f>
        <v>917486.19</v>
      </c>
      <c r="M126" s="142">
        <f>หนองบัวลำภู!AH41</f>
        <v>976882.0199999999</v>
      </c>
      <c r="N126" s="138"/>
      <c r="O126" s="138"/>
      <c r="P126" s="138"/>
      <c r="Q126" s="130">
        <f t="shared" si="2"/>
        <v>-59395.829999999958</v>
      </c>
      <c r="R126" s="131">
        <f t="shared" si="3"/>
        <v>262.21382966561873</v>
      </c>
    </row>
    <row r="127" spans="1:18" x14ac:dyDescent="0.35">
      <c r="A127" s="137">
        <v>8</v>
      </c>
      <c r="B127" s="138" t="s">
        <v>63</v>
      </c>
      <c r="C127" s="138" t="s">
        <v>288</v>
      </c>
      <c r="D127" s="138" t="s">
        <v>91</v>
      </c>
      <c r="E127" s="138" t="s">
        <v>2</v>
      </c>
      <c r="F127" s="138" t="s">
        <v>180</v>
      </c>
      <c r="G127" s="138" t="s">
        <v>643</v>
      </c>
      <c r="H127" s="139">
        <v>1888</v>
      </c>
      <c r="I127" s="137">
        <v>2</v>
      </c>
      <c r="J127" s="140">
        <f>หนองบัวลำภู!F42</f>
        <v>251511.98</v>
      </c>
      <c r="K127" s="141">
        <f>หนองบัวลำภู!AF42</f>
        <v>281483.91000000003</v>
      </c>
      <c r="L127" s="142">
        <f>หนองบัวลำภู!AG42</f>
        <v>634763.74</v>
      </c>
      <c r="M127" s="142">
        <f>หนองบัวลำภู!AH42</f>
        <v>673033.81</v>
      </c>
      <c r="N127" s="138"/>
      <c r="O127" s="138"/>
      <c r="P127" s="138"/>
      <c r="Q127" s="130">
        <f t="shared" si="2"/>
        <v>-38270.070000000065</v>
      </c>
      <c r="R127" s="131">
        <f t="shared" si="3"/>
        <v>336.20960805084746</v>
      </c>
    </row>
    <row r="128" spans="1:18" x14ac:dyDescent="0.35">
      <c r="A128" s="137">
        <v>9</v>
      </c>
      <c r="B128" s="138" t="s">
        <v>63</v>
      </c>
      <c r="C128" s="138" t="s">
        <v>288</v>
      </c>
      <c r="D128" s="138" t="s">
        <v>91</v>
      </c>
      <c r="E128" s="138" t="s">
        <v>2</v>
      </c>
      <c r="F128" s="138" t="s">
        <v>180</v>
      </c>
      <c r="G128" s="138" t="s">
        <v>644</v>
      </c>
      <c r="H128" s="139">
        <v>1651</v>
      </c>
      <c r="I128" s="137">
        <v>2</v>
      </c>
      <c r="J128" s="140">
        <f>หนองบัวลำภู!F43</f>
        <v>210397.19</v>
      </c>
      <c r="K128" s="141">
        <f>หนองบัวลำภู!AF43</f>
        <v>216257.75999999998</v>
      </c>
      <c r="L128" s="142">
        <f>หนองบัวลำภู!AG43</f>
        <v>212638.25</v>
      </c>
      <c r="M128" s="142">
        <f>หนองบัวลำภู!AH43</f>
        <v>316032.89</v>
      </c>
      <c r="N128" s="138"/>
      <c r="O128" s="138"/>
      <c r="P128" s="138"/>
      <c r="Q128" s="130">
        <f t="shared" si="2"/>
        <v>-103394.64000000001</v>
      </c>
      <c r="R128" s="131">
        <f t="shared" si="3"/>
        <v>128.79360993337372</v>
      </c>
    </row>
    <row r="129" spans="1:18" x14ac:dyDescent="0.35">
      <c r="A129" s="137">
        <v>10</v>
      </c>
      <c r="B129" s="138" t="s">
        <v>63</v>
      </c>
      <c r="C129" s="138" t="s">
        <v>288</v>
      </c>
      <c r="D129" s="138" t="s">
        <v>91</v>
      </c>
      <c r="E129" s="138" t="s">
        <v>2</v>
      </c>
      <c r="F129" s="138" t="s">
        <v>180</v>
      </c>
      <c r="G129" s="138" t="s">
        <v>645</v>
      </c>
      <c r="H129" s="139">
        <v>3959</v>
      </c>
      <c r="I129" s="137">
        <v>3</v>
      </c>
      <c r="J129" s="140">
        <f>หนองบัวลำภู!F44</f>
        <v>363196.78</v>
      </c>
      <c r="K129" s="141">
        <f>หนองบัวลำภู!AF44</f>
        <v>389022.76</v>
      </c>
      <c r="L129" s="142">
        <f>หนองบัวลำภู!AG44</f>
        <v>631252.44999999995</v>
      </c>
      <c r="M129" s="142">
        <f>หนองบัวลำภู!AH44</f>
        <v>689142.42999999993</v>
      </c>
      <c r="N129" s="138"/>
      <c r="O129" s="138"/>
      <c r="P129" s="138"/>
      <c r="Q129" s="130">
        <f t="shared" si="2"/>
        <v>-57889.979999999981</v>
      </c>
      <c r="R129" s="131">
        <f t="shared" si="3"/>
        <v>159.44744885071987</v>
      </c>
    </row>
    <row r="130" spans="1:18" x14ac:dyDescent="0.35">
      <c r="A130" s="137">
        <v>11</v>
      </c>
      <c r="B130" s="138" t="s">
        <v>63</v>
      </c>
      <c r="C130" s="138" t="s">
        <v>288</v>
      </c>
      <c r="D130" s="138" t="s">
        <v>91</v>
      </c>
      <c r="E130" s="138" t="s">
        <v>2</v>
      </c>
      <c r="F130" s="138" t="s">
        <v>180</v>
      </c>
      <c r="G130" s="138" t="s">
        <v>646</v>
      </c>
      <c r="H130" s="139">
        <v>2503</v>
      </c>
      <c r="I130" s="137">
        <v>2</v>
      </c>
      <c r="J130" s="140">
        <f>หนองบัวลำภู!F45</f>
        <v>332434.99</v>
      </c>
      <c r="K130" s="141">
        <f>หนองบัวลำภู!AF45</f>
        <v>360399.31</v>
      </c>
      <c r="L130" s="142">
        <f>หนองบัวลำภู!AG45</f>
        <v>126940</v>
      </c>
      <c r="M130" s="142">
        <f>หนองบัวลำภู!AH45</f>
        <v>173553.59</v>
      </c>
      <c r="N130" s="138"/>
      <c r="O130" s="138"/>
      <c r="P130" s="138"/>
      <c r="Q130" s="130">
        <f t="shared" si="2"/>
        <v>-46613.59</v>
      </c>
      <c r="R130" s="131">
        <f t="shared" si="3"/>
        <v>50.715141829804232</v>
      </c>
    </row>
    <row r="131" spans="1:18" x14ac:dyDescent="0.35">
      <c r="A131" s="137">
        <v>12</v>
      </c>
      <c r="B131" s="138" t="s">
        <v>63</v>
      </c>
      <c r="C131" s="138" t="s">
        <v>288</v>
      </c>
      <c r="D131" s="138" t="s">
        <v>91</v>
      </c>
      <c r="E131" s="138" t="s">
        <v>2</v>
      </c>
      <c r="F131" s="138" t="s">
        <v>180</v>
      </c>
      <c r="G131" s="138" t="s">
        <v>647</v>
      </c>
      <c r="H131" s="139">
        <v>3619</v>
      </c>
      <c r="I131" s="137">
        <v>3</v>
      </c>
      <c r="J131" s="140">
        <f>หนองบัวลำภู!F46</f>
        <v>168813.68</v>
      </c>
      <c r="K131" s="141">
        <f>หนองบัวลำภู!AF46</f>
        <v>261140.71</v>
      </c>
      <c r="L131" s="142">
        <f>หนองบัวลำภู!AG46</f>
        <v>766895.47</v>
      </c>
      <c r="M131" s="142">
        <f>หนองบัวลำภู!AH46</f>
        <v>755549.57</v>
      </c>
      <c r="N131" s="138"/>
      <c r="O131" s="138"/>
      <c r="P131" s="138"/>
      <c r="Q131" s="130">
        <f t="shared" si="2"/>
        <v>11345.900000000023</v>
      </c>
      <c r="R131" s="131">
        <f t="shared" si="3"/>
        <v>211.90811550151975</v>
      </c>
    </row>
    <row r="132" spans="1:18" x14ac:dyDescent="0.35">
      <c r="A132" s="137">
        <v>13</v>
      </c>
      <c r="B132" s="138" t="s">
        <v>63</v>
      </c>
      <c r="C132" s="138" t="s">
        <v>288</v>
      </c>
      <c r="D132" s="138" t="s">
        <v>91</v>
      </c>
      <c r="E132" s="138" t="s">
        <v>2</v>
      </c>
      <c r="F132" s="138" t="s">
        <v>180</v>
      </c>
      <c r="G132" s="138" t="s">
        <v>648</v>
      </c>
      <c r="H132" s="139">
        <v>2593</v>
      </c>
      <c r="I132" s="137">
        <v>2</v>
      </c>
      <c r="J132" s="140">
        <f>หนองบัวลำภู!F47</f>
        <v>177944.74</v>
      </c>
      <c r="K132" s="141">
        <f>หนองบัวลำภู!AF47</f>
        <v>189418.59</v>
      </c>
      <c r="L132" s="142">
        <f>หนองบัวลำภู!AG47</f>
        <v>559309.68000000005</v>
      </c>
      <c r="M132" s="142">
        <f>หนองบัวลำภู!AH47</f>
        <v>587268.04999999993</v>
      </c>
      <c r="N132" s="138"/>
      <c r="O132" s="138"/>
      <c r="P132" s="138"/>
      <c r="Q132" s="130">
        <f t="shared" si="2"/>
        <v>-27958.369999999879</v>
      </c>
      <c r="R132" s="131">
        <f t="shared" si="3"/>
        <v>215.69983802545318</v>
      </c>
    </row>
    <row r="133" spans="1:18" x14ac:dyDescent="0.35">
      <c r="A133" s="137">
        <v>14</v>
      </c>
      <c r="B133" s="138" t="s">
        <v>63</v>
      </c>
      <c r="C133" s="138" t="s">
        <v>288</v>
      </c>
      <c r="D133" s="138" t="s">
        <v>91</v>
      </c>
      <c r="E133" s="138" t="s">
        <v>2</v>
      </c>
      <c r="F133" s="138" t="s">
        <v>180</v>
      </c>
      <c r="G133" s="138" t="s">
        <v>649</v>
      </c>
      <c r="H133" s="139">
        <v>1622</v>
      </c>
      <c r="I133" s="137">
        <v>2</v>
      </c>
      <c r="J133" s="140">
        <f>หนองบัวลำภู!F48</f>
        <v>469255.49</v>
      </c>
      <c r="K133" s="141">
        <f>หนองบัวลำภู!AF48</f>
        <v>479664.98</v>
      </c>
      <c r="L133" s="142">
        <f>หนองบัวลำภู!AG48</f>
        <v>451571.95</v>
      </c>
      <c r="M133" s="142">
        <f>หนองบัวลำภู!AH48</f>
        <v>453293.36</v>
      </c>
      <c r="N133" s="138"/>
      <c r="O133" s="138"/>
      <c r="P133" s="138"/>
      <c r="Q133" s="130">
        <f t="shared" si="2"/>
        <v>-1721.4099999999744</v>
      </c>
      <c r="R133" s="131">
        <f t="shared" si="3"/>
        <v>278.40440813810113</v>
      </c>
    </row>
    <row r="134" spans="1:18" x14ac:dyDescent="0.35">
      <c r="A134" s="137">
        <v>15</v>
      </c>
      <c r="B134" s="138" t="s">
        <v>63</v>
      </c>
      <c r="C134" s="138" t="s">
        <v>288</v>
      </c>
      <c r="D134" s="138" t="s">
        <v>91</v>
      </c>
      <c r="E134" s="138" t="s">
        <v>2</v>
      </c>
      <c r="F134" s="138" t="s">
        <v>180</v>
      </c>
      <c r="G134" s="138" t="s">
        <v>650</v>
      </c>
      <c r="H134" s="139">
        <v>2164</v>
      </c>
      <c r="I134" s="137">
        <v>2</v>
      </c>
      <c r="J134" s="140">
        <f>หนองบัวลำภู!F49</f>
        <v>149994.37</v>
      </c>
      <c r="K134" s="141">
        <f>หนองบัวลำภู!AF49</f>
        <v>172810.8</v>
      </c>
      <c r="L134" s="142">
        <f>หนองบัวลำภู!AG49</f>
        <v>356770.42000000004</v>
      </c>
      <c r="M134" s="142">
        <f>หนองบัวลำภู!AH49</f>
        <v>399329.12</v>
      </c>
      <c r="N134" s="138"/>
      <c r="O134" s="138"/>
      <c r="P134" s="138"/>
      <c r="Q134" s="130">
        <f t="shared" si="2"/>
        <v>-42558.699999999953</v>
      </c>
      <c r="R134" s="131">
        <f t="shared" si="3"/>
        <v>164.86618299445473</v>
      </c>
    </row>
    <row r="135" spans="1:18" s="149" customFormat="1" x14ac:dyDescent="0.35">
      <c r="A135" s="143">
        <v>3</v>
      </c>
      <c r="B135" s="144" t="s">
        <v>63</v>
      </c>
      <c r="C135" s="144"/>
      <c r="D135" s="144"/>
      <c r="E135" s="144" t="s">
        <v>77</v>
      </c>
      <c r="F135" s="144"/>
      <c r="G135" s="144" t="s">
        <v>290</v>
      </c>
      <c r="H135" s="150">
        <f>SUM(H120:H134)</f>
        <v>39828</v>
      </c>
      <c r="I135" s="143"/>
      <c r="J135" s="146">
        <f>SUM(J120:J134)</f>
        <v>4821474.88</v>
      </c>
      <c r="K135" s="146">
        <f>SUM(K120:K134)</f>
        <v>5195669.4300000006</v>
      </c>
      <c r="L135" s="146">
        <f>SUM(L120:L134)</f>
        <v>8134357.9500000002</v>
      </c>
      <c r="M135" s="146">
        <f>SUM(M120:M134)</f>
        <v>8325751.9700000007</v>
      </c>
      <c r="N135" s="144">
        <v>14</v>
      </c>
      <c r="O135" s="144">
        <v>14</v>
      </c>
      <c r="P135" s="144">
        <f>N135-O135</f>
        <v>0</v>
      </c>
      <c r="Q135" s="147">
        <f t="shared" ref="Q135:Q198" si="5">L135-M135</f>
        <v>-191394.02000000048</v>
      </c>
      <c r="R135" s="148">
        <f>L135/H135</f>
        <v>204.23716857487196</v>
      </c>
    </row>
    <row r="136" spans="1:18" x14ac:dyDescent="0.35">
      <c r="A136" s="137">
        <v>1</v>
      </c>
      <c r="B136" s="138" t="s">
        <v>63</v>
      </c>
      <c r="C136" s="138" t="s">
        <v>291</v>
      </c>
      <c r="D136" s="138" t="s">
        <v>98</v>
      </c>
      <c r="E136" s="138" t="s">
        <v>3</v>
      </c>
      <c r="F136" s="138" t="s">
        <v>210</v>
      </c>
      <c r="G136" s="138" t="s">
        <v>292</v>
      </c>
      <c r="H136" s="139"/>
      <c r="I136" s="137"/>
      <c r="J136" s="140"/>
      <c r="K136" s="141"/>
      <c r="L136" s="142"/>
      <c r="M136" s="142"/>
      <c r="N136" s="138"/>
      <c r="O136" s="138"/>
      <c r="P136" s="138"/>
    </row>
    <row r="137" spans="1:18" x14ac:dyDescent="0.35">
      <c r="A137" s="137">
        <v>2</v>
      </c>
      <c r="B137" s="138" t="s">
        <v>63</v>
      </c>
      <c r="C137" s="138" t="s">
        <v>291</v>
      </c>
      <c r="D137" s="138" t="s">
        <v>98</v>
      </c>
      <c r="E137" s="138" t="s">
        <v>3</v>
      </c>
      <c r="F137" s="138" t="s">
        <v>180</v>
      </c>
      <c r="G137" s="138" t="s">
        <v>651</v>
      </c>
      <c r="H137" s="139">
        <v>6007</v>
      </c>
      <c r="I137" s="137">
        <v>5</v>
      </c>
      <c r="J137" s="140">
        <f>หนองบัวลำภู!F50</f>
        <v>645700.49</v>
      </c>
      <c r="K137" s="141">
        <f>หนองบัวลำภู!AF50</f>
        <v>702246.95</v>
      </c>
      <c r="L137" s="142">
        <f>หนองบัวลำภู!AG50</f>
        <v>1166417.05</v>
      </c>
      <c r="M137" s="142">
        <f>หนองบัวลำภู!AH50</f>
        <v>921804.71</v>
      </c>
      <c r="N137" s="138"/>
      <c r="O137" s="138"/>
      <c r="P137" s="138"/>
      <c r="Q137" s="130">
        <f t="shared" si="5"/>
        <v>244612.34000000008</v>
      </c>
      <c r="R137" s="131">
        <f t="shared" ref="R137:R198" si="6">L137/H137</f>
        <v>194.17630264691195</v>
      </c>
    </row>
    <row r="138" spans="1:18" x14ac:dyDescent="0.35">
      <c r="A138" s="137">
        <v>3</v>
      </c>
      <c r="B138" s="138" t="s">
        <v>63</v>
      </c>
      <c r="C138" s="138" t="s">
        <v>291</v>
      </c>
      <c r="D138" s="138" t="s">
        <v>98</v>
      </c>
      <c r="E138" s="138" t="s">
        <v>3</v>
      </c>
      <c r="F138" s="138" t="s">
        <v>180</v>
      </c>
      <c r="G138" s="138" t="s">
        <v>652</v>
      </c>
      <c r="H138" s="139">
        <v>5439</v>
      </c>
      <c r="I138" s="137">
        <v>4</v>
      </c>
      <c r="J138" s="140">
        <f>หนองบัวลำภู!F51</f>
        <v>410812.42</v>
      </c>
      <c r="K138" s="141">
        <f>หนองบัวลำภู!AF51</f>
        <v>409550.14</v>
      </c>
      <c r="L138" s="142">
        <f>หนองบัวลำภู!AG51</f>
        <v>1269565.25</v>
      </c>
      <c r="M138" s="142">
        <f>หนองบัวลำภู!AH51</f>
        <v>1080023.78</v>
      </c>
      <c r="N138" s="138"/>
      <c r="O138" s="138"/>
      <c r="P138" s="138"/>
      <c r="Q138" s="130">
        <f t="shared" si="5"/>
        <v>189541.46999999997</v>
      </c>
      <c r="R138" s="131">
        <f t="shared" si="6"/>
        <v>233.41887295458724</v>
      </c>
    </row>
    <row r="139" spans="1:18" x14ac:dyDescent="0.35">
      <c r="A139" s="137">
        <v>4</v>
      </c>
      <c r="B139" s="138" t="s">
        <v>63</v>
      </c>
      <c r="C139" s="138" t="s">
        <v>291</v>
      </c>
      <c r="D139" s="138" t="s">
        <v>98</v>
      </c>
      <c r="E139" s="138" t="s">
        <v>3</v>
      </c>
      <c r="F139" s="138" t="s">
        <v>180</v>
      </c>
      <c r="G139" s="138" t="s">
        <v>653</v>
      </c>
      <c r="H139" s="139">
        <v>3683</v>
      </c>
      <c r="I139" s="137">
        <v>3</v>
      </c>
      <c r="J139" s="140">
        <f>หนองบัวลำภู!F52</f>
        <v>547697.44999999995</v>
      </c>
      <c r="K139" s="141">
        <f>หนองบัวลำภู!AF52</f>
        <v>581687.77999999991</v>
      </c>
      <c r="L139" s="142">
        <f>หนองบัวลำภู!AG52</f>
        <v>579272.38</v>
      </c>
      <c r="M139" s="142">
        <f>หนองบัวลำภู!AH52</f>
        <v>402026.07999999996</v>
      </c>
      <c r="N139" s="138"/>
      <c r="O139" s="138"/>
      <c r="P139" s="138"/>
      <c r="Q139" s="130">
        <f t="shared" si="5"/>
        <v>177246.30000000005</v>
      </c>
      <c r="R139" s="131">
        <f t="shared" si="6"/>
        <v>157.28275319033398</v>
      </c>
    </row>
    <row r="140" spans="1:18" x14ac:dyDescent="0.35">
      <c r="A140" s="137">
        <v>5</v>
      </c>
      <c r="B140" s="138" t="s">
        <v>63</v>
      </c>
      <c r="C140" s="138" t="s">
        <v>291</v>
      </c>
      <c r="D140" s="138" t="s">
        <v>98</v>
      </c>
      <c r="E140" s="138" t="s">
        <v>3</v>
      </c>
      <c r="F140" s="138" t="s">
        <v>180</v>
      </c>
      <c r="G140" s="138" t="s">
        <v>654</v>
      </c>
      <c r="H140" s="139">
        <v>10514</v>
      </c>
      <c r="I140" s="137">
        <v>5</v>
      </c>
      <c r="J140" s="140">
        <f>หนองบัวลำภู!F53</f>
        <v>749061.92</v>
      </c>
      <c r="K140" s="141">
        <f>หนองบัวลำภู!AF53</f>
        <v>869630.04</v>
      </c>
      <c r="L140" s="142">
        <f>หนองบัวลำภู!AG53</f>
        <v>4506346.53</v>
      </c>
      <c r="M140" s="142">
        <f>หนองบัวลำภู!AH53</f>
        <v>4214916.2300000004</v>
      </c>
      <c r="N140" s="138"/>
      <c r="O140" s="138"/>
      <c r="P140" s="138"/>
      <c r="Q140" s="130">
        <f t="shared" si="5"/>
        <v>291430.29999999981</v>
      </c>
      <c r="R140" s="131">
        <f t="shared" si="6"/>
        <v>428.60438748335554</v>
      </c>
    </row>
    <row r="141" spans="1:18" x14ac:dyDescent="0.35">
      <c r="A141" s="137">
        <v>6</v>
      </c>
      <c r="B141" s="138" t="s">
        <v>63</v>
      </c>
      <c r="C141" s="138" t="s">
        <v>291</v>
      </c>
      <c r="D141" s="138" t="s">
        <v>98</v>
      </c>
      <c r="E141" s="138" t="s">
        <v>3</v>
      </c>
      <c r="F141" s="138" t="s">
        <v>180</v>
      </c>
      <c r="G141" s="138" t="s">
        <v>655</v>
      </c>
      <c r="H141" s="139">
        <v>1578</v>
      </c>
      <c r="I141" s="137">
        <v>1</v>
      </c>
      <c r="J141" s="140">
        <f>หนองบัวลำภู!F54</f>
        <v>303017.74</v>
      </c>
      <c r="K141" s="141">
        <f>หนองบัวลำภู!AF54</f>
        <v>338221.26</v>
      </c>
      <c r="L141" s="142">
        <f>หนองบัวลำภู!AG54</f>
        <v>693351.04</v>
      </c>
      <c r="M141" s="142">
        <f>หนองบัวลำภู!AH54</f>
        <v>577676.80999999994</v>
      </c>
      <c r="N141" s="138"/>
      <c r="O141" s="138"/>
      <c r="P141" s="138"/>
      <c r="Q141" s="130">
        <f t="shared" si="5"/>
        <v>115674.2300000001</v>
      </c>
      <c r="R141" s="131">
        <f t="shared" si="6"/>
        <v>439.38595690747786</v>
      </c>
    </row>
    <row r="142" spans="1:18" x14ac:dyDescent="0.35">
      <c r="A142" s="137">
        <v>7</v>
      </c>
      <c r="B142" s="138" t="s">
        <v>63</v>
      </c>
      <c r="C142" s="138" t="s">
        <v>291</v>
      </c>
      <c r="D142" s="138" t="s">
        <v>98</v>
      </c>
      <c r="E142" s="138" t="s">
        <v>3</v>
      </c>
      <c r="F142" s="138" t="s">
        <v>180</v>
      </c>
      <c r="G142" s="138" t="s">
        <v>656</v>
      </c>
      <c r="H142" s="139">
        <v>3503</v>
      </c>
      <c r="I142" s="137">
        <v>3</v>
      </c>
      <c r="J142" s="140">
        <f>หนองบัวลำภู!F55</f>
        <v>276890.19</v>
      </c>
      <c r="K142" s="141">
        <f>หนองบัวลำภู!AF55</f>
        <v>322487.02</v>
      </c>
      <c r="L142" s="142">
        <f>หนองบัวลำภู!AG55</f>
        <v>989192.71</v>
      </c>
      <c r="M142" s="142">
        <f>หนองบัวลำภู!AH55</f>
        <v>866026.65</v>
      </c>
      <c r="N142" s="138"/>
      <c r="O142" s="138"/>
      <c r="P142" s="138"/>
      <c r="Q142" s="130">
        <f t="shared" si="5"/>
        <v>123166.05999999994</v>
      </c>
      <c r="R142" s="131">
        <f t="shared" si="6"/>
        <v>282.38444476163289</v>
      </c>
    </row>
    <row r="143" spans="1:18" x14ac:dyDescent="0.35">
      <c r="A143" s="137">
        <v>8</v>
      </c>
      <c r="B143" s="138" t="s">
        <v>63</v>
      </c>
      <c r="C143" s="138" t="s">
        <v>291</v>
      </c>
      <c r="D143" s="138" t="s">
        <v>98</v>
      </c>
      <c r="E143" s="138" t="s">
        <v>3</v>
      </c>
      <c r="F143" s="138" t="s">
        <v>180</v>
      </c>
      <c r="G143" s="138" t="s">
        <v>1422</v>
      </c>
      <c r="H143" s="139">
        <v>5709</v>
      </c>
      <c r="I143" s="137">
        <v>4</v>
      </c>
      <c r="J143" s="140">
        <f>หนองบัวลำภู!F56</f>
        <v>416175.92</v>
      </c>
      <c r="K143" s="141">
        <f>หนองบัวลำภู!AF56</f>
        <v>483590.94999999995</v>
      </c>
      <c r="L143" s="142">
        <f>หนองบัวลำภู!AG56</f>
        <v>1022550.97</v>
      </c>
      <c r="M143" s="142">
        <f>หนองบัวลำภู!AH56</f>
        <v>709727.53</v>
      </c>
      <c r="N143" s="138"/>
      <c r="O143" s="138"/>
      <c r="P143" s="138"/>
      <c r="Q143" s="130">
        <f t="shared" si="5"/>
        <v>312823.43999999994</v>
      </c>
      <c r="R143" s="131">
        <f t="shared" si="6"/>
        <v>179.11209844105798</v>
      </c>
    </row>
    <row r="144" spans="1:18" x14ac:dyDescent="0.35">
      <c r="A144" s="137">
        <v>9</v>
      </c>
      <c r="B144" s="138" t="s">
        <v>63</v>
      </c>
      <c r="C144" s="138" t="s">
        <v>291</v>
      </c>
      <c r="D144" s="138" t="s">
        <v>98</v>
      </c>
      <c r="E144" s="138" t="s">
        <v>3</v>
      </c>
      <c r="F144" s="138" t="s">
        <v>180</v>
      </c>
      <c r="G144" s="138" t="s">
        <v>658</v>
      </c>
      <c r="H144" s="139">
        <v>2754</v>
      </c>
      <c r="I144" s="137">
        <v>2</v>
      </c>
      <c r="J144" s="140">
        <f>หนองบัวลำภู!F57</f>
        <v>181539.37</v>
      </c>
      <c r="K144" s="141">
        <f>หนองบัวลำภู!AF57</f>
        <v>212236.5</v>
      </c>
      <c r="L144" s="142">
        <f>หนองบัวลำภู!AG57</f>
        <v>705253.92999999993</v>
      </c>
      <c r="M144" s="142">
        <f>หนองบัวลำภู!AH57</f>
        <v>577421.23</v>
      </c>
      <c r="N144" s="138"/>
      <c r="O144" s="138"/>
      <c r="P144" s="138"/>
      <c r="Q144" s="130">
        <f t="shared" si="5"/>
        <v>127832.69999999995</v>
      </c>
      <c r="R144" s="131">
        <f t="shared" si="6"/>
        <v>256.083489469862</v>
      </c>
    </row>
    <row r="145" spans="1:18" x14ac:dyDescent="0.35">
      <c r="A145" s="137">
        <v>10</v>
      </c>
      <c r="B145" s="138" t="s">
        <v>63</v>
      </c>
      <c r="C145" s="138" t="s">
        <v>291</v>
      </c>
      <c r="D145" s="138" t="s">
        <v>98</v>
      </c>
      <c r="E145" s="138" t="s">
        <v>3</v>
      </c>
      <c r="F145" s="138" t="s">
        <v>180</v>
      </c>
      <c r="G145" s="138" t="s">
        <v>659</v>
      </c>
      <c r="H145" s="139">
        <v>5299</v>
      </c>
      <c r="I145" s="137">
        <v>4</v>
      </c>
      <c r="J145" s="140">
        <f>หนองบัวลำภู!F58</f>
        <v>198851.56</v>
      </c>
      <c r="K145" s="141">
        <f>หนองบัวลำภู!AF58</f>
        <v>358782.43</v>
      </c>
      <c r="L145" s="142">
        <f>หนองบัวลำภู!AG58</f>
        <v>1140630.9100000001</v>
      </c>
      <c r="M145" s="142">
        <f>หนองบัวลำภู!AH58</f>
        <v>993612.43</v>
      </c>
      <c r="N145" s="138"/>
      <c r="O145" s="138"/>
      <c r="P145" s="138"/>
      <c r="Q145" s="130">
        <f t="shared" si="5"/>
        <v>147018.4800000001</v>
      </c>
      <c r="R145" s="131">
        <f t="shared" si="6"/>
        <v>215.25399320626536</v>
      </c>
    </row>
    <row r="146" spans="1:18" x14ac:dyDescent="0.35">
      <c r="A146" s="137">
        <v>11</v>
      </c>
      <c r="B146" s="138" t="s">
        <v>63</v>
      </c>
      <c r="C146" s="138" t="s">
        <v>291</v>
      </c>
      <c r="D146" s="138" t="s">
        <v>98</v>
      </c>
      <c r="E146" s="138" t="s">
        <v>3</v>
      </c>
      <c r="F146" s="138" t="s">
        <v>180</v>
      </c>
      <c r="G146" s="138" t="s">
        <v>660</v>
      </c>
      <c r="H146" s="139">
        <v>3522</v>
      </c>
      <c r="I146" s="137">
        <v>3</v>
      </c>
      <c r="J146" s="140">
        <f>หนองบัวลำภู!F59</f>
        <v>259098.25</v>
      </c>
      <c r="K146" s="141">
        <f>หนองบัวลำภู!AF59</f>
        <v>204317.30499999999</v>
      </c>
      <c r="L146" s="142">
        <f>หนองบัวลำภู!AG59</f>
        <v>701736.27</v>
      </c>
      <c r="M146" s="142">
        <f>หนองบัวลำภู!AH59</f>
        <v>537078.64500000002</v>
      </c>
      <c r="N146" s="138"/>
      <c r="O146" s="138"/>
      <c r="P146" s="138"/>
      <c r="Q146" s="130">
        <f t="shared" si="5"/>
        <v>164657.625</v>
      </c>
      <c r="R146" s="131">
        <f t="shared" si="6"/>
        <v>199.24368824531516</v>
      </c>
    </row>
    <row r="147" spans="1:18" x14ac:dyDescent="0.35">
      <c r="A147" s="137">
        <v>12</v>
      </c>
      <c r="B147" s="138" t="s">
        <v>63</v>
      </c>
      <c r="C147" s="138" t="s">
        <v>291</v>
      </c>
      <c r="D147" s="138" t="s">
        <v>98</v>
      </c>
      <c r="E147" s="138" t="s">
        <v>3</v>
      </c>
      <c r="F147" s="138" t="s">
        <v>180</v>
      </c>
      <c r="G147" s="138" t="s">
        <v>661</v>
      </c>
      <c r="H147" s="139">
        <v>3001</v>
      </c>
      <c r="I147" s="137">
        <v>3</v>
      </c>
      <c r="J147" s="140">
        <f>หนองบัวลำภู!F60</f>
        <v>189576.95</v>
      </c>
      <c r="K147" s="141">
        <f>หนองบัวลำภู!AF60</f>
        <v>193996.95</v>
      </c>
      <c r="L147" s="142">
        <f>หนองบัวลำภู!AG60</f>
        <v>582102.82000000007</v>
      </c>
      <c r="M147" s="142">
        <f>หนองบัวลำภู!AH60</f>
        <v>692915.39</v>
      </c>
      <c r="N147" s="138"/>
      <c r="O147" s="138"/>
      <c r="P147" s="138"/>
      <c r="Q147" s="130">
        <f t="shared" si="5"/>
        <v>-110812.56999999995</v>
      </c>
      <c r="R147" s="131">
        <f t="shared" si="6"/>
        <v>193.9696167944019</v>
      </c>
    </row>
    <row r="148" spans="1:18" x14ac:dyDescent="0.35">
      <c r="A148" s="137">
        <v>13</v>
      </c>
      <c r="B148" s="138" t="s">
        <v>63</v>
      </c>
      <c r="C148" s="138" t="s">
        <v>291</v>
      </c>
      <c r="D148" s="138" t="s">
        <v>98</v>
      </c>
      <c r="E148" s="138" t="s">
        <v>3</v>
      </c>
      <c r="F148" s="138" t="s">
        <v>180</v>
      </c>
      <c r="G148" s="138" t="s">
        <v>662</v>
      </c>
      <c r="H148" s="139">
        <v>1241</v>
      </c>
      <c r="I148" s="137">
        <v>1</v>
      </c>
      <c r="J148" s="140">
        <f>หนองบัวลำภู!F61</f>
        <v>136544.5</v>
      </c>
      <c r="K148" s="141">
        <f>หนองบัวลำภู!AF61</f>
        <v>206794.61</v>
      </c>
      <c r="L148" s="142">
        <f>หนองบัวลำภู!AG61</f>
        <v>574238.56000000006</v>
      </c>
      <c r="M148" s="142">
        <f>หนองบัวลำภู!AH61</f>
        <v>495676.57</v>
      </c>
      <c r="N148" s="138"/>
      <c r="O148" s="138"/>
      <c r="P148" s="138"/>
      <c r="Q148" s="130">
        <f t="shared" si="5"/>
        <v>78561.990000000049</v>
      </c>
      <c r="R148" s="131">
        <f t="shared" si="6"/>
        <v>462.72244963738927</v>
      </c>
    </row>
    <row r="149" spans="1:18" x14ac:dyDescent="0.35">
      <c r="A149" s="137">
        <v>14</v>
      </c>
      <c r="B149" s="138" t="s">
        <v>63</v>
      </c>
      <c r="C149" s="138" t="s">
        <v>291</v>
      </c>
      <c r="D149" s="138" t="s">
        <v>98</v>
      </c>
      <c r="E149" s="138" t="s">
        <v>3</v>
      </c>
      <c r="F149" s="138" t="s">
        <v>180</v>
      </c>
      <c r="G149" s="138" t="s">
        <v>663</v>
      </c>
      <c r="H149" s="139">
        <v>3625</v>
      </c>
      <c r="I149" s="137">
        <v>3</v>
      </c>
      <c r="J149" s="140">
        <f>หนองบัวลำภู!F62</f>
        <v>525206.9</v>
      </c>
      <c r="K149" s="141">
        <f>หนองบัวลำภู!AF62</f>
        <v>486388.50000000006</v>
      </c>
      <c r="L149" s="142">
        <f>หนองบัวลำภู!AG62</f>
        <v>713102.45</v>
      </c>
      <c r="M149" s="142">
        <f>หนองบัวลำภู!AH62</f>
        <v>687967.07</v>
      </c>
      <c r="N149" s="138"/>
      <c r="O149" s="138"/>
      <c r="P149" s="138"/>
      <c r="Q149" s="130">
        <f t="shared" si="5"/>
        <v>25135.380000000005</v>
      </c>
      <c r="R149" s="131">
        <f t="shared" si="6"/>
        <v>196.7179172413793</v>
      </c>
    </row>
    <row r="150" spans="1:18" x14ac:dyDescent="0.35">
      <c r="A150" s="137">
        <v>15</v>
      </c>
      <c r="B150" s="138" t="s">
        <v>63</v>
      </c>
      <c r="C150" s="138" t="s">
        <v>291</v>
      </c>
      <c r="D150" s="138" t="s">
        <v>98</v>
      </c>
      <c r="E150" s="138" t="s">
        <v>3</v>
      </c>
      <c r="F150" s="138" t="s">
        <v>180</v>
      </c>
      <c r="G150" s="138" t="s">
        <v>664</v>
      </c>
      <c r="H150" s="139">
        <v>6304</v>
      </c>
      <c r="I150" s="137">
        <v>5</v>
      </c>
      <c r="J150" s="140">
        <f>หนองบัวลำภู!F63</f>
        <v>475792.71</v>
      </c>
      <c r="K150" s="141">
        <f>หนองบัวลำภู!AF63</f>
        <v>522714.13</v>
      </c>
      <c r="L150" s="142">
        <f>หนองบัวลำภู!AG63</f>
        <v>1226236.45</v>
      </c>
      <c r="M150" s="142">
        <f>หนองบัวลำภู!AH63</f>
        <v>1001508.56</v>
      </c>
      <c r="N150" s="138"/>
      <c r="O150" s="138"/>
      <c r="P150" s="138"/>
      <c r="Q150" s="130">
        <f t="shared" si="5"/>
        <v>224727.8899999999</v>
      </c>
      <c r="R150" s="131">
        <f t="shared" si="6"/>
        <v>194.51720336294414</v>
      </c>
    </row>
    <row r="151" spans="1:18" x14ac:dyDescent="0.35">
      <c r="A151" s="137">
        <v>16</v>
      </c>
      <c r="B151" s="138" t="s">
        <v>63</v>
      </c>
      <c r="C151" s="138" t="s">
        <v>291</v>
      </c>
      <c r="D151" s="138" t="s">
        <v>98</v>
      </c>
      <c r="E151" s="138" t="s">
        <v>3</v>
      </c>
      <c r="F151" s="138" t="s">
        <v>180</v>
      </c>
      <c r="G151" s="138" t="s">
        <v>665</v>
      </c>
      <c r="H151" s="139">
        <v>4738</v>
      </c>
      <c r="I151" s="137">
        <v>4</v>
      </c>
      <c r="J151" s="140">
        <f>หนองบัวลำภู!F64</f>
        <v>439364.33</v>
      </c>
      <c r="K151" s="141">
        <f>หนองบัวลำภู!AF64</f>
        <v>422154.60000000003</v>
      </c>
      <c r="L151" s="142">
        <f>หนองบัวลำภู!AG64</f>
        <v>861050.61</v>
      </c>
      <c r="M151" s="142">
        <f>หนองบัวลำภู!AH64</f>
        <v>663482.09</v>
      </c>
      <c r="N151" s="138"/>
      <c r="O151" s="138"/>
      <c r="P151" s="138"/>
      <c r="Q151" s="130">
        <f t="shared" si="5"/>
        <v>197568.52000000002</v>
      </c>
      <c r="R151" s="131">
        <f t="shared" si="6"/>
        <v>181.73292739552554</v>
      </c>
    </row>
    <row r="152" spans="1:18" x14ac:dyDescent="0.35">
      <c r="A152" s="137">
        <v>17</v>
      </c>
      <c r="B152" s="138" t="s">
        <v>63</v>
      </c>
      <c r="C152" s="138" t="s">
        <v>291</v>
      </c>
      <c r="D152" s="138" t="s">
        <v>98</v>
      </c>
      <c r="E152" s="138" t="s">
        <v>3</v>
      </c>
      <c r="F152" s="138" t="s">
        <v>180</v>
      </c>
      <c r="G152" s="138" t="s">
        <v>666</v>
      </c>
      <c r="H152" s="139">
        <v>3535</v>
      </c>
      <c r="I152" s="137">
        <v>3</v>
      </c>
      <c r="J152" s="140">
        <f>หนองบัวลำภู!F65</f>
        <v>271133.95</v>
      </c>
      <c r="K152" s="141">
        <f>หนองบัวลำภู!AF65</f>
        <v>320607.81</v>
      </c>
      <c r="L152" s="142">
        <f>หนองบัวลำภู!AG65</f>
        <v>954302.98</v>
      </c>
      <c r="M152" s="142">
        <f>หนองบัวลำภู!AH65</f>
        <v>793817.44000000006</v>
      </c>
      <c r="N152" s="138"/>
      <c r="O152" s="138"/>
      <c r="P152" s="138"/>
      <c r="Q152" s="130">
        <f t="shared" si="5"/>
        <v>160485.53999999992</v>
      </c>
      <c r="R152" s="131">
        <f t="shared" si="6"/>
        <v>269.95841018387551</v>
      </c>
    </row>
    <row r="153" spans="1:18" x14ac:dyDescent="0.35">
      <c r="A153" s="137">
        <v>18</v>
      </c>
      <c r="B153" s="138" t="s">
        <v>63</v>
      </c>
      <c r="C153" s="138" t="s">
        <v>291</v>
      </c>
      <c r="D153" s="138" t="s">
        <v>98</v>
      </c>
      <c r="E153" s="138" t="s">
        <v>3</v>
      </c>
      <c r="F153" s="138" t="s">
        <v>180</v>
      </c>
      <c r="G153" s="138" t="s">
        <v>667</v>
      </c>
      <c r="H153" s="139">
        <v>3889</v>
      </c>
      <c r="I153" s="137">
        <v>3</v>
      </c>
      <c r="J153" s="140">
        <f>หนองบัวลำภู!F66</f>
        <v>354786.04</v>
      </c>
      <c r="K153" s="141">
        <f>หนองบัวลำภู!AF66</f>
        <v>368986.82</v>
      </c>
      <c r="L153" s="142">
        <f>หนองบัวลำภู!AG66</f>
        <v>708092.48</v>
      </c>
      <c r="M153" s="142">
        <f>หนองบัวลำภู!AH66</f>
        <v>519469.98</v>
      </c>
      <c r="N153" s="138"/>
      <c r="O153" s="138"/>
      <c r="P153" s="138"/>
      <c r="Q153" s="130">
        <f t="shared" si="5"/>
        <v>188622.5</v>
      </c>
      <c r="R153" s="131">
        <f t="shared" si="6"/>
        <v>182.07572126510669</v>
      </c>
    </row>
    <row r="154" spans="1:18" s="149" customFormat="1" x14ac:dyDescent="0.35">
      <c r="A154" s="143">
        <v>4</v>
      </c>
      <c r="B154" s="144" t="s">
        <v>63</v>
      </c>
      <c r="C154" s="144"/>
      <c r="D154" s="144"/>
      <c r="E154" s="144" t="s">
        <v>77</v>
      </c>
      <c r="F154" s="144"/>
      <c r="G154" s="144" t="s">
        <v>293</v>
      </c>
      <c r="H154" s="150">
        <f>SUM(H136:H153)</f>
        <v>74341</v>
      </c>
      <c r="I154" s="143"/>
      <c r="J154" s="146">
        <f>SUM(J136:J153)</f>
        <v>6381250.6900000004</v>
      </c>
      <c r="K154" s="146">
        <f>SUM(K136:K153)</f>
        <v>7004393.794999999</v>
      </c>
      <c r="L154" s="146">
        <f>SUM(L136:L153)</f>
        <v>18393443.390000001</v>
      </c>
      <c r="M154" s="146">
        <f>SUM(M136:M153)</f>
        <v>15735151.195000002</v>
      </c>
      <c r="N154" s="144">
        <v>17</v>
      </c>
      <c r="O154" s="144">
        <v>17</v>
      </c>
      <c r="P154" s="144">
        <f>N154-O154</f>
        <v>0</v>
      </c>
      <c r="Q154" s="147">
        <f t="shared" si="5"/>
        <v>2658292.1949999984</v>
      </c>
      <c r="R154" s="148">
        <f>L154/H154</f>
        <v>247.41990812606772</v>
      </c>
    </row>
    <row r="155" spans="1:18" x14ac:dyDescent="0.35">
      <c r="A155" s="137">
        <v>1</v>
      </c>
      <c r="B155" s="138" t="s">
        <v>63</v>
      </c>
      <c r="C155" s="138" t="s">
        <v>294</v>
      </c>
      <c r="D155" s="138" t="s">
        <v>105</v>
      </c>
      <c r="E155" s="138" t="s">
        <v>4</v>
      </c>
      <c r="F155" s="138" t="s">
        <v>210</v>
      </c>
      <c r="G155" s="138" t="s">
        <v>295</v>
      </c>
      <c r="H155" s="139"/>
      <c r="I155" s="137"/>
      <c r="J155" s="140"/>
      <c r="K155" s="141"/>
      <c r="L155" s="142"/>
      <c r="M155" s="142"/>
      <c r="N155" s="138"/>
      <c r="O155" s="138"/>
      <c r="P155" s="138"/>
    </row>
    <row r="156" spans="1:18" x14ac:dyDescent="0.35">
      <c r="A156" s="137">
        <v>2</v>
      </c>
      <c r="B156" s="138" t="s">
        <v>63</v>
      </c>
      <c r="C156" s="138" t="s">
        <v>294</v>
      </c>
      <c r="D156" s="138" t="s">
        <v>105</v>
      </c>
      <c r="E156" s="138" t="s">
        <v>4</v>
      </c>
      <c r="F156" s="138" t="s">
        <v>180</v>
      </c>
      <c r="G156" s="138" t="s">
        <v>668</v>
      </c>
      <c r="H156" s="139">
        <v>3322</v>
      </c>
      <c r="I156" s="137">
        <v>3</v>
      </c>
      <c r="J156" s="140">
        <f>หนองบัวลำภู!F67</f>
        <v>797477.61</v>
      </c>
      <c r="K156" s="141">
        <f>หนองบัวลำภู!AF67</f>
        <v>863759.96</v>
      </c>
      <c r="L156" s="142">
        <f>หนองบัวลำภู!AG67</f>
        <v>603578.1</v>
      </c>
      <c r="M156" s="142">
        <f>หนองบัวลำภู!AH67</f>
        <v>516390.32</v>
      </c>
      <c r="N156" s="138"/>
      <c r="O156" s="138"/>
      <c r="P156" s="138"/>
      <c r="Q156" s="130">
        <f t="shared" si="5"/>
        <v>87187.77999999997</v>
      </c>
      <c r="R156" s="131">
        <f t="shared" si="6"/>
        <v>181.69118001204095</v>
      </c>
    </row>
    <row r="157" spans="1:18" x14ac:dyDescent="0.35">
      <c r="A157" s="137">
        <v>3</v>
      </c>
      <c r="B157" s="138" t="s">
        <v>63</v>
      </c>
      <c r="C157" s="138" t="s">
        <v>294</v>
      </c>
      <c r="D157" s="138" t="s">
        <v>105</v>
      </c>
      <c r="E157" s="138" t="s">
        <v>4</v>
      </c>
      <c r="F157" s="138" t="s">
        <v>180</v>
      </c>
      <c r="G157" s="138" t="s">
        <v>669</v>
      </c>
      <c r="H157" s="139">
        <v>3383</v>
      </c>
      <c r="I157" s="137">
        <v>3</v>
      </c>
      <c r="J157" s="140">
        <f>หนองบัวลำภู!F68</f>
        <v>280139.81</v>
      </c>
      <c r="K157" s="140">
        <f>หนองบัวลำภู!AF68</f>
        <v>263950.75</v>
      </c>
      <c r="L157" s="142">
        <f>หนองบัวลำภู!AG68</f>
        <v>735996.25</v>
      </c>
      <c r="M157" s="142">
        <f>หนองบัวลำภู!AH68</f>
        <v>590452.33000000007</v>
      </c>
      <c r="N157" s="138"/>
      <c r="O157" s="138"/>
      <c r="P157" s="138"/>
      <c r="Q157" s="130">
        <f t="shared" si="5"/>
        <v>145543.91999999993</v>
      </c>
      <c r="R157" s="131">
        <f t="shared" si="6"/>
        <v>217.55727165237954</v>
      </c>
    </row>
    <row r="158" spans="1:18" x14ac:dyDescent="0.35">
      <c r="A158" s="137">
        <v>4</v>
      </c>
      <c r="B158" s="138" t="s">
        <v>63</v>
      </c>
      <c r="C158" s="138" t="s">
        <v>294</v>
      </c>
      <c r="D158" s="138" t="s">
        <v>105</v>
      </c>
      <c r="E158" s="138" t="s">
        <v>4</v>
      </c>
      <c r="F158" s="138" t="s">
        <v>180</v>
      </c>
      <c r="G158" s="138" t="s">
        <v>670</v>
      </c>
      <c r="H158" s="139">
        <v>9605</v>
      </c>
      <c r="I158" s="137">
        <v>5</v>
      </c>
      <c r="J158" s="140">
        <f>หนองบัวลำภู!F69</f>
        <v>663620.07999999996</v>
      </c>
      <c r="K158" s="141">
        <f>หนองบัวลำภู!AF69</f>
        <v>842530.09</v>
      </c>
      <c r="L158" s="142">
        <f>หนองบัวลำภู!AG69</f>
        <v>1274575.29</v>
      </c>
      <c r="M158" s="142">
        <f>หนองบัวลำภู!AH69</f>
        <v>866738.76</v>
      </c>
      <c r="N158" s="138"/>
      <c r="O158" s="138"/>
      <c r="P158" s="138"/>
      <c r="Q158" s="130">
        <f t="shared" si="5"/>
        <v>407836.53</v>
      </c>
      <c r="R158" s="131">
        <f t="shared" si="6"/>
        <v>132.6991452368558</v>
      </c>
    </row>
    <row r="159" spans="1:18" x14ac:dyDescent="0.35">
      <c r="A159" s="137">
        <v>5</v>
      </c>
      <c r="B159" s="138" t="s">
        <v>63</v>
      </c>
      <c r="C159" s="138" t="s">
        <v>294</v>
      </c>
      <c r="D159" s="138" t="s">
        <v>105</v>
      </c>
      <c r="E159" s="138" t="s">
        <v>4</v>
      </c>
      <c r="F159" s="138" t="s">
        <v>180</v>
      </c>
      <c r="G159" s="138" t="s">
        <v>671</v>
      </c>
      <c r="H159" s="139">
        <v>2921</v>
      </c>
      <c r="I159" s="137">
        <v>2</v>
      </c>
      <c r="J159" s="140">
        <f>หนองบัวลำภู!F70</f>
        <v>250195.51</v>
      </c>
      <c r="K159" s="140">
        <f>หนองบัวลำภู!AF70</f>
        <v>347067.38</v>
      </c>
      <c r="L159" s="142">
        <f>หนองบัวลำภู!AG70</f>
        <v>658111.72</v>
      </c>
      <c r="M159" s="142">
        <f>หนองบัวลำภู!AH70</f>
        <v>756843.81</v>
      </c>
      <c r="N159" s="138"/>
      <c r="O159" s="138"/>
      <c r="P159" s="138"/>
      <c r="Q159" s="130">
        <f t="shared" si="5"/>
        <v>-98732.090000000084</v>
      </c>
      <c r="R159" s="131">
        <f t="shared" si="6"/>
        <v>225.30356727148236</v>
      </c>
    </row>
    <row r="160" spans="1:18" x14ac:dyDescent="0.35">
      <c r="A160" s="137">
        <v>6</v>
      </c>
      <c r="B160" s="138" t="s">
        <v>63</v>
      </c>
      <c r="C160" s="138" t="s">
        <v>294</v>
      </c>
      <c r="D160" s="138" t="s">
        <v>105</v>
      </c>
      <c r="E160" s="138" t="s">
        <v>4</v>
      </c>
      <c r="F160" s="138" t="s">
        <v>180</v>
      </c>
      <c r="G160" s="138" t="s">
        <v>672</v>
      </c>
      <c r="H160" s="139">
        <v>3783</v>
      </c>
      <c r="I160" s="137">
        <v>3</v>
      </c>
      <c r="J160" s="140">
        <f>หนองบัวลำภู!F71</f>
        <v>559653.07999999996</v>
      </c>
      <c r="K160" s="141">
        <f>หนองบัวลำภู!AF71</f>
        <v>602569.39999999991</v>
      </c>
      <c r="L160" s="142">
        <f>หนองบัวลำภู!AG71</f>
        <v>565202.04</v>
      </c>
      <c r="M160" s="142">
        <f>หนองบัวลำภู!AH71</f>
        <v>610729.5</v>
      </c>
      <c r="N160" s="138"/>
      <c r="O160" s="138"/>
      <c r="P160" s="138"/>
      <c r="Q160" s="130">
        <f t="shared" si="5"/>
        <v>-45527.459999999963</v>
      </c>
      <c r="R160" s="131">
        <f t="shared" si="6"/>
        <v>149.40577319587629</v>
      </c>
    </row>
    <row r="161" spans="1:18" x14ac:dyDescent="0.35">
      <c r="A161" s="137">
        <v>7</v>
      </c>
      <c r="B161" s="138" t="s">
        <v>63</v>
      </c>
      <c r="C161" s="138" t="s">
        <v>294</v>
      </c>
      <c r="D161" s="138" t="s">
        <v>105</v>
      </c>
      <c r="E161" s="138" t="s">
        <v>4</v>
      </c>
      <c r="F161" s="138" t="s">
        <v>180</v>
      </c>
      <c r="G161" s="138" t="s">
        <v>673</v>
      </c>
      <c r="H161" s="139">
        <v>3268</v>
      </c>
      <c r="I161" s="137">
        <v>3</v>
      </c>
      <c r="J161" s="140">
        <f>หนองบัวลำภู!F72</f>
        <v>240057.31</v>
      </c>
      <c r="K161" s="141">
        <f>หนองบัวลำภู!AF72</f>
        <v>307530.63</v>
      </c>
      <c r="L161" s="142">
        <f>หนองบัวลำภู!AG72</f>
        <v>702706.14</v>
      </c>
      <c r="M161" s="142">
        <f>หนองบัวลำภู!AH72</f>
        <v>571454</v>
      </c>
      <c r="N161" s="138"/>
      <c r="O161" s="138"/>
      <c r="P161" s="138"/>
      <c r="Q161" s="130">
        <f t="shared" si="5"/>
        <v>131252.14000000001</v>
      </c>
      <c r="R161" s="131">
        <f t="shared" si="6"/>
        <v>215.02635862913098</v>
      </c>
    </row>
    <row r="162" spans="1:18" x14ac:dyDescent="0.35">
      <c r="A162" s="137">
        <v>8</v>
      </c>
      <c r="B162" s="138" t="s">
        <v>63</v>
      </c>
      <c r="C162" s="138" t="s">
        <v>294</v>
      </c>
      <c r="D162" s="138" t="s">
        <v>105</v>
      </c>
      <c r="E162" s="138" t="s">
        <v>4</v>
      </c>
      <c r="F162" s="138" t="s">
        <v>180</v>
      </c>
      <c r="G162" s="138" t="s">
        <v>674</v>
      </c>
      <c r="H162" s="139">
        <v>3398</v>
      </c>
      <c r="I162" s="137">
        <v>3</v>
      </c>
      <c r="J162" s="140">
        <f>หนองบัวลำภู!F73</f>
        <v>106763.9</v>
      </c>
      <c r="K162" s="140">
        <f>หนองบัวลำภู!AF73</f>
        <v>204121.39</v>
      </c>
      <c r="L162" s="142">
        <f>หนองบัวลำภู!AG73</f>
        <v>661033.77</v>
      </c>
      <c r="M162" s="142">
        <f>หนองบัวลำภู!AH73</f>
        <v>629790.83000000007</v>
      </c>
      <c r="N162" s="138"/>
      <c r="O162" s="138"/>
      <c r="P162" s="138"/>
      <c r="Q162" s="130">
        <f t="shared" si="5"/>
        <v>31242.939999999944</v>
      </c>
      <c r="R162" s="131">
        <f t="shared" si="6"/>
        <v>194.5361300765156</v>
      </c>
    </row>
    <row r="163" spans="1:18" x14ac:dyDescent="0.35">
      <c r="A163" s="137">
        <v>9</v>
      </c>
      <c r="B163" s="138" t="s">
        <v>63</v>
      </c>
      <c r="C163" s="138" t="s">
        <v>294</v>
      </c>
      <c r="D163" s="138" t="s">
        <v>105</v>
      </c>
      <c r="E163" s="138" t="s">
        <v>4</v>
      </c>
      <c r="F163" s="138" t="s">
        <v>180</v>
      </c>
      <c r="G163" s="138" t="s">
        <v>675</v>
      </c>
      <c r="H163" s="139">
        <v>4777</v>
      </c>
      <c r="I163" s="137">
        <v>4</v>
      </c>
      <c r="J163" s="140">
        <f>หนองบัวลำภู!F74</f>
        <v>229667.68</v>
      </c>
      <c r="K163" s="140">
        <f>หนองบัวลำภู!AF74</f>
        <v>296021.42</v>
      </c>
      <c r="L163" s="142">
        <f>หนองบัวลำภู!AG74</f>
        <v>355020.38</v>
      </c>
      <c r="M163" s="142">
        <f>หนองบัวลำภู!AH74</f>
        <v>437624.44</v>
      </c>
      <c r="N163" s="138"/>
      <c r="O163" s="138"/>
      <c r="P163" s="138"/>
      <c r="Q163" s="130">
        <f t="shared" si="5"/>
        <v>-82604.06</v>
      </c>
      <c r="R163" s="131">
        <f t="shared" si="6"/>
        <v>74.318689554113462</v>
      </c>
    </row>
    <row r="164" spans="1:18" x14ac:dyDescent="0.35">
      <c r="A164" s="137">
        <v>10</v>
      </c>
      <c r="B164" s="138" t="s">
        <v>63</v>
      </c>
      <c r="C164" s="138" t="s">
        <v>294</v>
      </c>
      <c r="D164" s="138" t="s">
        <v>105</v>
      </c>
      <c r="E164" s="138" t="s">
        <v>4</v>
      </c>
      <c r="F164" s="138" t="s">
        <v>180</v>
      </c>
      <c r="G164" s="138" t="s">
        <v>676</v>
      </c>
      <c r="H164" s="139">
        <v>2834</v>
      </c>
      <c r="I164" s="137">
        <v>2</v>
      </c>
      <c r="J164" s="140">
        <f>หนองบัวลำภู!F75</f>
        <v>105735.03999999999</v>
      </c>
      <c r="K164" s="140">
        <f>หนองบัวลำภู!AF75</f>
        <v>16851.78</v>
      </c>
      <c r="L164" s="142">
        <f>หนองบัวลำภู!AG75</f>
        <v>400793.41000000003</v>
      </c>
      <c r="M164" s="142">
        <f>หนองบัวลำภู!AH75</f>
        <v>373302.24</v>
      </c>
      <c r="N164" s="138"/>
      <c r="O164" s="138"/>
      <c r="P164" s="138"/>
      <c r="Q164" s="130">
        <f t="shared" si="5"/>
        <v>27491.170000000042</v>
      </c>
      <c r="R164" s="131">
        <f t="shared" si="6"/>
        <v>141.42322159491886</v>
      </c>
    </row>
    <row r="165" spans="1:18" x14ac:dyDescent="0.35">
      <c r="A165" s="137">
        <v>11</v>
      </c>
      <c r="B165" s="138" t="s">
        <v>63</v>
      </c>
      <c r="C165" s="138" t="s">
        <v>294</v>
      </c>
      <c r="D165" s="138" t="s">
        <v>105</v>
      </c>
      <c r="E165" s="138" t="s">
        <v>4</v>
      </c>
      <c r="F165" s="138" t="s">
        <v>180</v>
      </c>
      <c r="G165" s="138" t="s">
        <v>677</v>
      </c>
      <c r="H165" s="139">
        <v>2338</v>
      </c>
      <c r="I165" s="137">
        <v>2</v>
      </c>
      <c r="J165" s="140">
        <f>หนองบัวลำภู!F76</f>
        <v>96235.44</v>
      </c>
      <c r="K165" s="141">
        <f>หนองบัวลำภู!AF76</f>
        <v>176317.47</v>
      </c>
      <c r="L165" s="142">
        <f>หนองบัวลำภู!AG76</f>
        <v>334696.06</v>
      </c>
      <c r="M165" s="142">
        <f>หนองบัวลำภู!AH76</f>
        <v>277125.48</v>
      </c>
      <c r="N165" s="138"/>
      <c r="O165" s="138"/>
      <c r="P165" s="138"/>
      <c r="Q165" s="130">
        <f t="shared" si="5"/>
        <v>57570.580000000016</v>
      </c>
      <c r="R165" s="131">
        <f t="shared" si="6"/>
        <v>143.15485885372112</v>
      </c>
    </row>
    <row r="166" spans="1:18" x14ac:dyDescent="0.35">
      <c r="A166" s="137">
        <v>12</v>
      </c>
      <c r="B166" s="138" t="s">
        <v>63</v>
      </c>
      <c r="C166" s="138" t="s">
        <v>294</v>
      </c>
      <c r="D166" s="138" t="s">
        <v>105</v>
      </c>
      <c r="E166" s="138" t="s">
        <v>4</v>
      </c>
      <c r="F166" s="138" t="s">
        <v>180</v>
      </c>
      <c r="G166" s="138" t="s">
        <v>678</v>
      </c>
      <c r="H166" s="139">
        <v>4599</v>
      </c>
      <c r="I166" s="137">
        <v>4</v>
      </c>
      <c r="J166" s="140">
        <f>หนองบัวลำภู!F77</f>
        <v>502953.95</v>
      </c>
      <c r="K166" s="141">
        <f>หนองบัวลำภู!AF77</f>
        <v>542980.5</v>
      </c>
      <c r="L166" s="142">
        <f>หนองบัวลำภู!AG77</f>
        <v>807372.82</v>
      </c>
      <c r="M166" s="142">
        <f>หนองบัวลำภู!AH77</f>
        <v>637422.19999999995</v>
      </c>
      <c r="N166" s="138"/>
      <c r="O166" s="138"/>
      <c r="P166" s="138"/>
      <c r="Q166" s="130">
        <f t="shared" si="5"/>
        <v>169950.62</v>
      </c>
      <c r="R166" s="131">
        <f t="shared" si="6"/>
        <v>175.55399434659708</v>
      </c>
    </row>
    <row r="167" spans="1:18" x14ac:dyDescent="0.35">
      <c r="A167" s="137">
        <v>13</v>
      </c>
      <c r="B167" s="138" t="s">
        <v>63</v>
      </c>
      <c r="C167" s="138" t="s">
        <v>294</v>
      </c>
      <c r="D167" s="138" t="s">
        <v>105</v>
      </c>
      <c r="E167" s="138" t="s">
        <v>4</v>
      </c>
      <c r="F167" s="138" t="s">
        <v>180</v>
      </c>
      <c r="G167" s="138" t="s">
        <v>679</v>
      </c>
      <c r="H167" s="139">
        <v>1481</v>
      </c>
      <c r="I167" s="137">
        <v>1</v>
      </c>
      <c r="J167" s="140">
        <f>หนองบัวลำภู!F78</f>
        <v>119626.53</v>
      </c>
      <c r="K167" s="140">
        <f>หนองบัวลำภู!AF78</f>
        <v>167219.35</v>
      </c>
      <c r="L167" s="142">
        <f>หนองบัวลำภู!AG78</f>
        <v>356512.68</v>
      </c>
      <c r="M167" s="142">
        <f>หนองบัวลำภู!AH78</f>
        <v>316801.02</v>
      </c>
      <c r="N167" s="138"/>
      <c r="O167" s="138"/>
      <c r="P167" s="138"/>
      <c r="Q167" s="130">
        <f t="shared" si="5"/>
        <v>39711.659999999974</v>
      </c>
      <c r="R167" s="131">
        <f t="shared" si="6"/>
        <v>240.72429439567858</v>
      </c>
    </row>
    <row r="168" spans="1:18" x14ac:dyDescent="0.35">
      <c r="A168" s="137">
        <v>14</v>
      </c>
      <c r="B168" s="138" t="s">
        <v>63</v>
      </c>
      <c r="C168" s="138" t="s">
        <v>294</v>
      </c>
      <c r="D168" s="138" t="s">
        <v>105</v>
      </c>
      <c r="E168" s="138" t="s">
        <v>4</v>
      </c>
      <c r="F168" s="138" t="s">
        <v>180</v>
      </c>
      <c r="G168" s="138" t="s">
        <v>680</v>
      </c>
      <c r="H168" s="139">
        <v>2622</v>
      </c>
      <c r="I168" s="137">
        <v>2</v>
      </c>
      <c r="J168" s="140">
        <f>หนองบัวลำภู!F79</f>
        <v>379868.71</v>
      </c>
      <c r="K168" s="141">
        <f>หนองบัวลำภู!AF79</f>
        <v>437024.88</v>
      </c>
      <c r="L168" s="142">
        <f>หนองบัวลำภู!AG79</f>
        <v>243616.02</v>
      </c>
      <c r="M168" s="142">
        <f>หนองบัวลำภู!AH79</f>
        <v>247127.42</v>
      </c>
      <c r="N168" s="138"/>
      <c r="O168" s="138"/>
      <c r="P168" s="138"/>
      <c r="Q168" s="130">
        <f t="shared" si="5"/>
        <v>-3511.4000000000233</v>
      </c>
      <c r="R168" s="131">
        <f t="shared" si="6"/>
        <v>92.912288329519441</v>
      </c>
    </row>
    <row r="169" spans="1:18" s="149" customFormat="1" x14ac:dyDescent="0.35">
      <c r="A169" s="143">
        <v>5</v>
      </c>
      <c r="B169" s="144" t="s">
        <v>63</v>
      </c>
      <c r="C169" s="144"/>
      <c r="D169" s="144"/>
      <c r="E169" s="144" t="s">
        <v>77</v>
      </c>
      <c r="F169" s="144"/>
      <c r="G169" s="144" t="s">
        <v>296</v>
      </c>
      <c r="H169" s="150">
        <f>SUM(H155:H168)</f>
        <v>48331</v>
      </c>
      <c r="I169" s="143"/>
      <c r="J169" s="146">
        <f>SUM(J155:J168)</f>
        <v>4331994.6500000004</v>
      </c>
      <c r="K169" s="146">
        <f>SUM(K155:K168)</f>
        <v>5067944.9999999991</v>
      </c>
      <c r="L169" s="146">
        <f>SUM(L155:L168)</f>
        <v>7699214.6799999997</v>
      </c>
      <c r="M169" s="146">
        <f>SUM(M155:M168)</f>
        <v>6831802.3500000015</v>
      </c>
      <c r="N169" s="144">
        <v>13</v>
      </c>
      <c r="O169" s="144">
        <v>13</v>
      </c>
      <c r="P169" s="144">
        <f>N169-O169</f>
        <v>0</v>
      </c>
      <c r="Q169" s="147">
        <f t="shared" si="5"/>
        <v>867412.32999999821</v>
      </c>
      <c r="R169" s="148">
        <f>L169/H169</f>
        <v>159.30178725869524</v>
      </c>
    </row>
    <row r="170" spans="1:18" x14ac:dyDescent="0.35">
      <c r="A170" s="137">
        <v>1</v>
      </c>
      <c r="B170" s="138" t="s">
        <v>63</v>
      </c>
      <c r="C170" s="138" t="s">
        <v>297</v>
      </c>
      <c r="D170" s="138" t="s">
        <v>112</v>
      </c>
      <c r="E170" s="138" t="s">
        <v>5</v>
      </c>
      <c r="F170" s="138" t="s">
        <v>210</v>
      </c>
      <c r="G170" s="138" t="s">
        <v>298</v>
      </c>
      <c r="H170" s="139"/>
      <c r="I170" s="137"/>
      <c r="J170" s="140"/>
      <c r="K170" s="141"/>
      <c r="L170" s="142"/>
      <c r="M170" s="142"/>
      <c r="N170" s="138"/>
      <c r="O170" s="138"/>
      <c r="P170" s="138"/>
    </row>
    <row r="171" spans="1:18" x14ac:dyDescent="0.35">
      <c r="A171" s="137">
        <v>2</v>
      </c>
      <c r="B171" s="138" t="s">
        <v>63</v>
      </c>
      <c r="C171" s="138" t="s">
        <v>297</v>
      </c>
      <c r="D171" s="138" t="s">
        <v>112</v>
      </c>
      <c r="E171" s="138" t="s">
        <v>5</v>
      </c>
      <c r="F171" s="138" t="s">
        <v>180</v>
      </c>
      <c r="G171" s="138" t="s">
        <v>681</v>
      </c>
      <c r="H171" s="139">
        <v>4703</v>
      </c>
      <c r="I171" s="137">
        <v>4</v>
      </c>
      <c r="J171" s="140">
        <f>หนองบัวลำภู!F80</f>
        <v>259081.02</v>
      </c>
      <c r="K171" s="141">
        <f>หนองบัวลำภู!AF80</f>
        <v>285667.83999999997</v>
      </c>
      <c r="L171" s="142">
        <f>หนองบัวลำภู!AG80</f>
        <v>708518.21</v>
      </c>
      <c r="M171" s="142">
        <f>หนองบัวลำภู!AH80</f>
        <v>581733.30000000005</v>
      </c>
      <c r="N171" s="138"/>
      <c r="O171" s="138"/>
      <c r="P171" s="138"/>
      <c r="Q171" s="130">
        <f t="shared" si="5"/>
        <v>126784.90999999992</v>
      </c>
      <c r="R171" s="131">
        <f t="shared" si="6"/>
        <v>150.65239421645757</v>
      </c>
    </row>
    <row r="172" spans="1:18" x14ac:dyDescent="0.35">
      <c r="A172" s="137">
        <v>3</v>
      </c>
      <c r="B172" s="138" t="s">
        <v>63</v>
      </c>
      <c r="C172" s="138" t="s">
        <v>297</v>
      </c>
      <c r="D172" s="138" t="s">
        <v>112</v>
      </c>
      <c r="E172" s="138" t="s">
        <v>5</v>
      </c>
      <c r="F172" s="138" t="s">
        <v>180</v>
      </c>
      <c r="G172" s="138" t="s">
        <v>682</v>
      </c>
      <c r="H172" s="139">
        <v>1824</v>
      </c>
      <c r="I172" s="137">
        <v>2</v>
      </c>
      <c r="J172" s="140">
        <f>หนองบัวลำภู!F81</f>
        <v>109351.67999999999</v>
      </c>
      <c r="K172" s="141">
        <f>หนองบัวลำภู!AF81</f>
        <v>144580.66999999998</v>
      </c>
      <c r="L172" s="142">
        <f>หนองบัวลำภู!AG81</f>
        <v>451564.33999999997</v>
      </c>
      <c r="M172" s="142">
        <f>หนองบัวลำภู!AH81</f>
        <v>433422.91000000003</v>
      </c>
      <c r="N172" s="138"/>
      <c r="O172" s="138"/>
      <c r="P172" s="138"/>
      <c r="Q172" s="130">
        <f t="shared" si="5"/>
        <v>18141.429999999935</v>
      </c>
      <c r="R172" s="131">
        <f t="shared" si="6"/>
        <v>247.56816885964909</v>
      </c>
    </row>
    <row r="173" spans="1:18" x14ac:dyDescent="0.35">
      <c r="A173" s="137">
        <v>4</v>
      </c>
      <c r="B173" s="138" t="s">
        <v>63</v>
      </c>
      <c r="C173" s="138" t="s">
        <v>297</v>
      </c>
      <c r="D173" s="138" t="s">
        <v>112</v>
      </c>
      <c r="E173" s="138" t="s">
        <v>5</v>
      </c>
      <c r="F173" s="138" t="s">
        <v>180</v>
      </c>
      <c r="G173" s="138" t="s">
        <v>683</v>
      </c>
      <c r="H173" s="139">
        <v>4559</v>
      </c>
      <c r="I173" s="137">
        <v>4</v>
      </c>
      <c r="J173" s="140">
        <f>หนองบัวลำภู!F82</f>
        <v>440682.95</v>
      </c>
      <c r="K173" s="141">
        <f>หนองบัวลำภู!AF82</f>
        <v>354826.89</v>
      </c>
      <c r="L173" s="142">
        <f>หนองบัวลำภู!AG82</f>
        <v>1042828.29</v>
      </c>
      <c r="M173" s="142">
        <f>หนองบัวลำภู!AH82</f>
        <v>768322.66</v>
      </c>
      <c r="N173" s="138"/>
      <c r="O173" s="138"/>
      <c r="P173" s="138"/>
      <c r="Q173" s="130">
        <f t="shared" si="5"/>
        <v>274505.63</v>
      </c>
      <c r="R173" s="131">
        <f t="shared" si="6"/>
        <v>228.74057688089493</v>
      </c>
    </row>
    <row r="174" spans="1:18" x14ac:dyDescent="0.35">
      <c r="A174" s="137">
        <v>5</v>
      </c>
      <c r="B174" s="138" t="s">
        <v>63</v>
      </c>
      <c r="C174" s="138" t="s">
        <v>297</v>
      </c>
      <c r="D174" s="138" t="s">
        <v>112</v>
      </c>
      <c r="E174" s="138" t="s">
        <v>5</v>
      </c>
      <c r="F174" s="138" t="s">
        <v>180</v>
      </c>
      <c r="G174" s="138" t="s">
        <v>684</v>
      </c>
      <c r="H174" s="139">
        <v>4777</v>
      </c>
      <c r="I174" s="137">
        <v>4</v>
      </c>
      <c r="J174" s="140">
        <f>หนองบัวลำภู!F83</f>
        <v>443029.94</v>
      </c>
      <c r="K174" s="141">
        <f>หนองบัวลำภู!AF83</f>
        <v>485037.19999999995</v>
      </c>
      <c r="L174" s="142">
        <f>หนองบัวลำภู!AG83</f>
        <v>698869.19</v>
      </c>
      <c r="M174" s="142">
        <f>หนองบัวลำภู!AH83</f>
        <v>776509.13</v>
      </c>
      <c r="N174" s="138"/>
      <c r="O174" s="138"/>
      <c r="P174" s="138"/>
      <c r="Q174" s="130">
        <f t="shared" si="5"/>
        <v>-77639.940000000061</v>
      </c>
      <c r="R174" s="131">
        <f t="shared" si="6"/>
        <v>146.29876282185472</v>
      </c>
    </row>
    <row r="175" spans="1:18" x14ac:dyDescent="0.35">
      <c r="A175" s="137">
        <v>6</v>
      </c>
      <c r="B175" s="138" t="s">
        <v>63</v>
      </c>
      <c r="C175" s="138" t="s">
        <v>297</v>
      </c>
      <c r="D175" s="138" t="s">
        <v>112</v>
      </c>
      <c r="E175" s="138" t="s">
        <v>5</v>
      </c>
      <c r="F175" s="138" t="s">
        <v>180</v>
      </c>
      <c r="G175" s="138" t="s">
        <v>685</v>
      </c>
      <c r="H175" s="139">
        <v>2103</v>
      </c>
      <c r="I175" s="137">
        <v>2</v>
      </c>
      <c r="J175" s="140">
        <f>หนองบัวลำภู!F84</f>
        <v>2541.25</v>
      </c>
      <c r="K175" s="141">
        <f>หนองบัวลำภู!AF84</f>
        <v>-12266.04</v>
      </c>
      <c r="L175" s="142">
        <f>หนองบัวลำภู!AG84</f>
        <v>463647.66000000003</v>
      </c>
      <c r="M175" s="142">
        <f>หนองบัวลำภู!AH84</f>
        <v>542859.54</v>
      </c>
      <c r="N175" s="138"/>
      <c r="O175" s="138"/>
      <c r="P175" s="138"/>
      <c r="Q175" s="130">
        <f t="shared" si="5"/>
        <v>-79211.88</v>
      </c>
      <c r="R175" s="131">
        <f t="shared" si="6"/>
        <v>220.46964336661912</v>
      </c>
    </row>
    <row r="176" spans="1:18" x14ac:dyDescent="0.35">
      <c r="A176" s="137">
        <v>7</v>
      </c>
      <c r="B176" s="138" t="s">
        <v>63</v>
      </c>
      <c r="C176" s="138" t="s">
        <v>297</v>
      </c>
      <c r="D176" s="138" t="s">
        <v>112</v>
      </c>
      <c r="E176" s="138" t="s">
        <v>5</v>
      </c>
      <c r="F176" s="138" t="s">
        <v>180</v>
      </c>
      <c r="G176" s="138" t="s">
        <v>686</v>
      </c>
      <c r="H176" s="139">
        <v>5166</v>
      </c>
      <c r="I176" s="137">
        <v>4</v>
      </c>
      <c r="J176" s="140">
        <f>หนองบัวลำภู!F85</f>
        <v>357476.67</v>
      </c>
      <c r="K176" s="141">
        <f>หนองบัวลำภู!AF85</f>
        <v>344873.14</v>
      </c>
      <c r="L176" s="142">
        <f>หนองบัวลำภู!AG85</f>
        <v>616709.67999999993</v>
      </c>
      <c r="M176" s="142">
        <f>หนองบัวลำภู!AH85</f>
        <v>743261.16999999993</v>
      </c>
      <c r="N176" s="138"/>
      <c r="O176" s="138"/>
      <c r="P176" s="138"/>
      <c r="Q176" s="130">
        <f t="shared" si="5"/>
        <v>-126551.48999999999</v>
      </c>
      <c r="R176" s="131">
        <f t="shared" si="6"/>
        <v>119.37856755710413</v>
      </c>
    </row>
    <row r="177" spans="1:18" x14ac:dyDescent="0.35">
      <c r="A177" s="137">
        <v>8</v>
      </c>
      <c r="B177" s="138" t="s">
        <v>63</v>
      </c>
      <c r="C177" s="138" t="s">
        <v>297</v>
      </c>
      <c r="D177" s="138" t="s">
        <v>112</v>
      </c>
      <c r="E177" s="138" t="s">
        <v>5</v>
      </c>
      <c r="F177" s="138" t="s">
        <v>180</v>
      </c>
      <c r="G177" s="138" t="s">
        <v>687</v>
      </c>
      <c r="H177" s="139">
        <v>3557</v>
      </c>
      <c r="I177" s="137">
        <v>3</v>
      </c>
      <c r="J177" s="140">
        <f>หนองบัวลำภู!F86</f>
        <v>406873.42</v>
      </c>
      <c r="K177" s="141">
        <f>หนองบัวลำภู!AF86</f>
        <v>378948.1</v>
      </c>
      <c r="L177" s="142">
        <f>หนองบัวลำภู!AG86</f>
        <v>511303.87</v>
      </c>
      <c r="M177" s="142">
        <f>หนองบัวลำภู!AH86</f>
        <v>592373.71</v>
      </c>
      <c r="N177" s="138"/>
      <c r="O177" s="138"/>
      <c r="P177" s="138"/>
      <c r="Q177" s="130">
        <f t="shared" si="5"/>
        <v>-81069.839999999967</v>
      </c>
      <c r="R177" s="131">
        <f t="shared" si="6"/>
        <v>143.74581669946585</v>
      </c>
    </row>
    <row r="178" spans="1:18" s="149" customFormat="1" x14ac:dyDescent="0.35">
      <c r="A178" s="143">
        <v>6</v>
      </c>
      <c r="B178" s="144" t="s">
        <v>63</v>
      </c>
      <c r="C178" s="144"/>
      <c r="D178" s="144"/>
      <c r="E178" s="144" t="s">
        <v>77</v>
      </c>
      <c r="F178" s="144"/>
      <c r="G178" s="144" t="s">
        <v>299</v>
      </c>
      <c r="H178" s="150">
        <f>SUM(H170:H177)</f>
        <v>26689</v>
      </c>
      <c r="I178" s="143"/>
      <c r="J178" s="146">
        <f>SUM(J170:J177)</f>
        <v>2019036.9299999997</v>
      </c>
      <c r="K178" s="146">
        <f>SUM(K170:K177)</f>
        <v>1981667.7999999998</v>
      </c>
      <c r="L178" s="146">
        <f>SUM(L170:L177)</f>
        <v>4493441.24</v>
      </c>
      <c r="M178" s="146">
        <f>SUM(M170:M177)</f>
        <v>4438482.42</v>
      </c>
      <c r="N178" s="144">
        <v>7</v>
      </c>
      <c r="O178" s="144">
        <v>7</v>
      </c>
      <c r="P178" s="144">
        <v>0</v>
      </c>
      <c r="Q178" s="147">
        <f t="shared" si="5"/>
        <v>54958.820000000298</v>
      </c>
      <c r="R178" s="148">
        <f t="shared" si="6"/>
        <v>168.36304245194651</v>
      </c>
    </row>
    <row r="179" spans="1:18" s="149" customFormat="1" ht="21.75" thickBot="1" x14ac:dyDescent="0.4">
      <c r="A179" s="158"/>
      <c r="B179" s="159" t="s">
        <v>63</v>
      </c>
      <c r="C179" s="159" t="s">
        <v>63</v>
      </c>
      <c r="D179" s="159" t="s">
        <v>63</v>
      </c>
      <c r="E179" s="159" t="s">
        <v>63</v>
      </c>
      <c r="F179" s="159"/>
      <c r="G179" s="159" t="s">
        <v>300</v>
      </c>
      <c r="H179" s="160">
        <f>H105+H119+H135+H154+H169+H178</f>
        <v>334001</v>
      </c>
      <c r="I179" s="158"/>
      <c r="J179" s="161">
        <f t="shared" ref="J179:N179" si="7">J105+J119+J135+J154+J169+J178</f>
        <v>31165251.350000001</v>
      </c>
      <c r="K179" s="162">
        <f t="shared" si="7"/>
        <v>34786246.155000001</v>
      </c>
      <c r="L179" s="161">
        <f t="shared" si="7"/>
        <v>62615156.120000005</v>
      </c>
      <c r="M179" s="161">
        <f t="shared" si="7"/>
        <v>58682863.285000004</v>
      </c>
      <c r="N179" s="159">
        <f t="shared" si="7"/>
        <v>83</v>
      </c>
      <c r="O179" s="159">
        <f>O105+O119+O135+O154+O169+O178</f>
        <v>83</v>
      </c>
      <c r="P179" s="159">
        <f>N179-O179</f>
        <v>0</v>
      </c>
      <c r="Q179" s="147">
        <f t="shared" si="5"/>
        <v>3932292.8350000009</v>
      </c>
      <c r="R179" s="148">
        <f t="shared" si="6"/>
        <v>187.46996601806583</v>
      </c>
    </row>
    <row r="180" spans="1:18" s="149" customFormat="1" ht="22.5" thickTop="1" thickBot="1" x14ac:dyDescent="0.4">
      <c r="A180" s="163"/>
      <c r="B180" s="164"/>
      <c r="C180" s="164"/>
      <c r="D180" s="164"/>
      <c r="E180" s="322" t="s">
        <v>301</v>
      </c>
      <c r="F180" s="323"/>
      <c r="G180" s="324"/>
      <c r="H180" s="165"/>
      <c r="I180" s="163"/>
      <c r="J180" s="166">
        <f>J179/O179</f>
        <v>375484.95602409641</v>
      </c>
      <c r="K180" s="167">
        <f>K179/O179</f>
        <v>419111.39945783134</v>
      </c>
      <c r="L180" s="166">
        <f>L179/O179</f>
        <v>754399.47132530122</v>
      </c>
      <c r="M180" s="166">
        <f>M179/O179</f>
        <v>707022.44921686756</v>
      </c>
      <c r="N180" s="164"/>
      <c r="O180" s="164"/>
      <c r="P180" s="164"/>
      <c r="Q180" s="130">
        <f t="shared" si="5"/>
        <v>47377.022108433652</v>
      </c>
      <c r="R180" s="131"/>
    </row>
    <row r="181" spans="1:18" s="149" customFormat="1" ht="21.75" thickTop="1" x14ac:dyDescent="0.35">
      <c r="A181" s="174">
        <v>1</v>
      </c>
      <c r="B181" s="175" t="s">
        <v>64</v>
      </c>
      <c r="C181" s="175" t="s">
        <v>302</v>
      </c>
      <c r="D181" s="175" t="s">
        <v>303</v>
      </c>
      <c r="E181" s="175" t="s">
        <v>43</v>
      </c>
      <c r="F181" s="175" t="s">
        <v>304</v>
      </c>
      <c r="G181" s="175" t="s">
        <v>43</v>
      </c>
      <c r="H181" s="176"/>
      <c r="I181" s="174"/>
      <c r="J181" s="177"/>
      <c r="K181" s="178"/>
      <c r="L181" s="179"/>
      <c r="M181" s="179"/>
      <c r="N181" s="180"/>
      <c r="O181" s="180"/>
      <c r="P181" s="180"/>
      <c r="Q181" s="147"/>
      <c r="R181" s="148"/>
    </row>
    <row r="182" spans="1:18" x14ac:dyDescent="0.35">
      <c r="A182" s="137">
        <v>2</v>
      </c>
      <c r="B182" s="138" t="s">
        <v>64</v>
      </c>
      <c r="C182" s="138" t="s">
        <v>302</v>
      </c>
      <c r="D182" s="138" t="s">
        <v>303</v>
      </c>
      <c r="E182" s="138" t="s">
        <v>43</v>
      </c>
      <c r="F182" s="138" t="s">
        <v>180</v>
      </c>
      <c r="G182" s="138" t="s">
        <v>816</v>
      </c>
      <c r="H182" s="139">
        <v>6923</v>
      </c>
      <c r="I182" s="137">
        <v>5</v>
      </c>
      <c r="J182" s="140">
        <f>อุดรธานี!F10</f>
        <v>946296.96</v>
      </c>
      <c r="K182" s="141">
        <f>อุดรธานี!AJ10</f>
        <v>1459604.51</v>
      </c>
      <c r="L182" s="142">
        <f>อุดรธานี!AK10</f>
        <v>1283409.56</v>
      </c>
      <c r="M182" s="142">
        <f>อุดรธานี!AL10</f>
        <v>1141476.6800000002</v>
      </c>
      <c r="N182" s="138"/>
      <c r="O182" s="138"/>
      <c r="P182" s="138"/>
      <c r="Q182" s="130">
        <f t="shared" si="5"/>
        <v>141932.87999999989</v>
      </c>
      <c r="R182" s="131">
        <f t="shared" si="6"/>
        <v>185.38344070489674</v>
      </c>
    </row>
    <row r="183" spans="1:18" x14ac:dyDescent="0.35">
      <c r="A183" s="137">
        <v>3</v>
      </c>
      <c r="B183" s="138" t="s">
        <v>64</v>
      </c>
      <c r="C183" s="138" t="s">
        <v>302</v>
      </c>
      <c r="D183" s="138" t="s">
        <v>303</v>
      </c>
      <c r="E183" s="138" t="s">
        <v>43</v>
      </c>
      <c r="F183" s="138" t="s">
        <v>180</v>
      </c>
      <c r="G183" s="138" t="s">
        <v>817</v>
      </c>
      <c r="H183" s="139">
        <v>7817</v>
      </c>
      <c r="I183" s="137">
        <v>5</v>
      </c>
      <c r="J183" s="140">
        <f>อุดรธานี!F11</f>
        <v>875674.96</v>
      </c>
      <c r="K183" s="141">
        <f>อุดรธานี!AJ11</f>
        <v>1543002.41</v>
      </c>
      <c r="L183" s="142">
        <f>อุดรธานี!AK11</f>
        <v>1180843.9100000001</v>
      </c>
      <c r="M183" s="142">
        <f>อุดรธานี!AL11</f>
        <v>1058208.3600000001</v>
      </c>
      <c r="N183" s="138"/>
      <c r="O183" s="138"/>
      <c r="P183" s="138"/>
      <c r="Q183" s="130">
        <f t="shared" si="5"/>
        <v>122635.55000000005</v>
      </c>
      <c r="R183" s="131">
        <f t="shared" si="6"/>
        <v>151.06100933862098</v>
      </c>
    </row>
    <row r="184" spans="1:18" x14ac:dyDescent="0.35">
      <c r="A184" s="137">
        <v>4</v>
      </c>
      <c r="B184" s="138" t="s">
        <v>64</v>
      </c>
      <c r="C184" s="138" t="s">
        <v>302</v>
      </c>
      <c r="D184" s="138" t="s">
        <v>303</v>
      </c>
      <c r="E184" s="138" t="s">
        <v>43</v>
      </c>
      <c r="F184" s="138" t="s">
        <v>180</v>
      </c>
      <c r="G184" s="138" t="s">
        <v>818</v>
      </c>
      <c r="H184" s="139">
        <v>11016</v>
      </c>
      <c r="I184" s="137">
        <v>5</v>
      </c>
      <c r="J184" s="140">
        <f>อุดรธานี!F12</f>
        <v>2752292.12</v>
      </c>
      <c r="K184" s="141">
        <f>อุดรธานี!AJ12</f>
        <v>3186691.26</v>
      </c>
      <c r="L184" s="142">
        <f>อุดรธานี!AK12</f>
        <v>1221354.6400000001</v>
      </c>
      <c r="M184" s="142">
        <f>อุดรธานี!AL12</f>
        <v>1140165.3400000001</v>
      </c>
      <c r="N184" s="138"/>
      <c r="O184" s="138"/>
      <c r="P184" s="138"/>
      <c r="Q184" s="130">
        <f t="shared" si="5"/>
        <v>81189.300000000047</v>
      </c>
      <c r="R184" s="131">
        <f t="shared" si="6"/>
        <v>110.87097312999275</v>
      </c>
    </row>
    <row r="185" spans="1:18" x14ac:dyDescent="0.35">
      <c r="A185" s="137">
        <v>5</v>
      </c>
      <c r="B185" s="138" t="s">
        <v>64</v>
      </c>
      <c r="C185" s="138" t="s">
        <v>302</v>
      </c>
      <c r="D185" s="138" t="s">
        <v>303</v>
      </c>
      <c r="E185" s="138" t="s">
        <v>43</v>
      </c>
      <c r="F185" s="138" t="s">
        <v>180</v>
      </c>
      <c r="G185" s="138" t="s">
        <v>819</v>
      </c>
      <c r="H185" s="139">
        <v>5402</v>
      </c>
      <c r="I185" s="137">
        <v>4</v>
      </c>
      <c r="J185" s="140">
        <f>อุดรธานี!F13</f>
        <v>1560653.13</v>
      </c>
      <c r="K185" s="141">
        <f>อุดรธานี!AJ13</f>
        <v>1681457.75</v>
      </c>
      <c r="L185" s="142">
        <f>อุดรธานี!AK13</f>
        <v>1180607.3</v>
      </c>
      <c r="M185" s="142">
        <f>อุดรธานี!AL13</f>
        <v>1007384.73</v>
      </c>
      <c r="N185" s="138"/>
      <c r="O185" s="138"/>
      <c r="P185" s="138"/>
      <c r="Q185" s="130">
        <f t="shared" si="5"/>
        <v>173222.57000000007</v>
      </c>
      <c r="R185" s="131">
        <f t="shared" si="6"/>
        <v>218.55003702332471</v>
      </c>
    </row>
    <row r="186" spans="1:18" x14ac:dyDescent="0.35">
      <c r="A186" s="137">
        <v>6</v>
      </c>
      <c r="B186" s="138" t="s">
        <v>64</v>
      </c>
      <c r="C186" s="138" t="s">
        <v>302</v>
      </c>
      <c r="D186" s="138" t="s">
        <v>303</v>
      </c>
      <c r="E186" s="138" t="s">
        <v>43</v>
      </c>
      <c r="F186" s="138" t="s">
        <v>180</v>
      </c>
      <c r="G186" s="138" t="s">
        <v>820</v>
      </c>
      <c r="H186" s="139">
        <v>4500</v>
      </c>
      <c r="I186" s="137">
        <v>3</v>
      </c>
      <c r="J186" s="140">
        <f>อุดรธานี!F14</f>
        <v>701223.32</v>
      </c>
      <c r="K186" s="141">
        <f>อุดรธานี!AJ14</f>
        <v>916157.86</v>
      </c>
      <c r="L186" s="142">
        <f>อุดรธานี!AK14</f>
        <v>874738.15999999992</v>
      </c>
      <c r="M186" s="142">
        <f>อุดรธานี!AL14</f>
        <v>836659.35</v>
      </c>
      <c r="N186" s="138"/>
      <c r="O186" s="138"/>
      <c r="P186" s="138"/>
      <c r="Q186" s="130">
        <f t="shared" si="5"/>
        <v>38078.809999999939</v>
      </c>
      <c r="R186" s="131">
        <f t="shared" si="6"/>
        <v>194.38625777777776</v>
      </c>
    </row>
    <row r="187" spans="1:18" x14ac:dyDescent="0.35">
      <c r="A187" s="137">
        <v>7</v>
      </c>
      <c r="B187" s="138" t="s">
        <v>64</v>
      </c>
      <c r="C187" s="138" t="s">
        <v>302</v>
      </c>
      <c r="D187" s="138" t="s">
        <v>303</v>
      </c>
      <c r="E187" s="138" t="s">
        <v>43</v>
      </c>
      <c r="F187" s="138" t="s">
        <v>180</v>
      </c>
      <c r="G187" s="138" t="s">
        <v>821</v>
      </c>
      <c r="H187" s="139">
        <v>8215</v>
      </c>
      <c r="I187" s="137">
        <v>5</v>
      </c>
      <c r="J187" s="140">
        <f>อุดรธานี!F15</f>
        <v>1542524.01</v>
      </c>
      <c r="K187" s="141">
        <f>อุดรธานี!AJ15</f>
        <v>1864915.3899999997</v>
      </c>
      <c r="L187" s="142">
        <f>อุดรธานี!AK15</f>
        <v>1249488.78</v>
      </c>
      <c r="M187" s="142">
        <f>อุดรธานี!AL15</f>
        <v>1097100.28</v>
      </c>
      <c r="N187" s="138"/>
      <c r="O187" s="138"/>
      <c r="P187" s="138"/>
      <c r="Q187" s="130">
        <f t="shared" si="5"/>
        <v>152388.5</v>
      </c>
      <c r="R187" s="131">
        <f t="shared" si="6"/>
        <v>152.09845161290323</v>
      </c>
    </row>
    <row r="188" spans="1:18" x14ac:dyDescent="0.35">
      <c r="A188" s="137">
        <v>8</v>
      </c>
      <c r="B188" s="138" t="s">
        <v>64</v>
      </c>
      <c r="C188" s="138" t="s">
        <v>302</v>
      </c>
      <c r="D188" s="138" t="s">
        <v>303</v>
      </c>
      <c r="E188" s="138" t="s">
        <v>43</v>
      </c>
      <c r="F188" s="138" t="s">
        <v>180</v>
      </c>
      <c r="G188" s="138" t="s">
        <v>822</v>
      </c>
      <c r="H188" s="139">
        <v>8736</v>
      </c>
      <c r="I188" s="137">
        <v>5</v>
      </c>
      <c r="J188" s="140">
        <f>อุดรธานี!F16</f>
        <v>2031924.99</v>
      </c>
      <c r="K188" s="141">
        <f>อุดรธานี!AJ16</f>
        <v>2294113.6</v>
      </c>
      <c r="L188" s="142">
        <f>อุดรธานี!AK16</f>
        <v>1219577.17</v>
      </c>
      <c r="M188" s="142">
        <f>อุดรธานี!AL16</f>
        <v>1122646.8</v>
      </c>
      <c r="N188" s="138"/>
      <c r="O188" s="138"/>
      <c r="P188" s="138"/>
      <c r="Q188" s="130">
        <f t="shared" si="5"/>
        <v>96930.369999999879</v>
      </c>
      <c r="R188" s="131">
        <f t="shared" si="6"/>
        <v>139.60361378205127</v>
      </c>
    </row>
    <row r="189" spans="1:18" x14ac:dyDescent="0.35">
      <c r="A189" s="137">
        <v>9</v>
      </c>
      <c r="B189" s="138" t="s">
        <v>64</v>
      </c>
      <c r="C189" s="138" t="s">
        <v>302</v>
      </c>
      <c r="D189" s="138" t="s">
        <v>303</v>
      </c>
      <c r="E189" s="138" t="s">
        <v>43</v>
      </c>
      <c r="F189" s="138" t="s">
        <v>180</v>
      </c>
      <c r="G189" s="138" t="s">
        <v>823</v>
      </c>
      <c r="H189" s="139">
        <v>4649</v>
      </c>
      <c r="I189" s="137">
        <v>4</v>
      </c>
      <c r="J189" s="140">
        <f>อุดรธานี!F17</f>
        <v>840649.18</v>
      </c>
      <c r="K189" s="141">
        <f>อุดรธานี!AJ17</f>
        <v>1051585.6300000001</v>
      </c>
      <c r="L189" s="142">
        <f>อุดรธานี!AK17</f>
        <v>1308226.78</v>
      </c>
      <c r="M189" s="142">
        <f>อุดรธานี!AL17</f>
        <v>1094468.8999999999</v>
      </c>
      <c r="N189" s="138"/>
      <c r="O189" s="138"/>
      <c r="P189" s="138"/>
      <c r="Q189" s="130">
        <f t="shared" si="5"/>
        <v>213757.88000000012</v>
      </c>
      <c r="R189" s="131">
        <f t="shared" si="6"/>
        <v>281.39960851796087</v>
      </c>
    </row>
    <row r="190" spans="1:18" x14ac:dyDescent="0.35">
      <c r="A190" s="137">
        <v>10</v>
      </c>
      <c r="B190" s="138" t="s">
        <v>64</v>
      </c>
      <c r="C190" s="138" t="s">
        <v>302</v>
      </c>
      <c r="D190" s="138" t="s">
        <v>303</v>
      </c>
      <c r="E190" s="138" t="s">
        <v>43</v>
      </c>
      <c r="F190" s="138" t="s">
        <v>180</v>
      </c>
      <c r="G190" s="138" t="s">
        <v>824</v>
      </c>
      <c r="H190" s="139">
        <v>8434</v>
      </c>
      <c r="I190" s="137">
        <v>5</v>
      </c>
      <c r="J190" s="140">
        <f>อุดรธานี!F18</f>
        <v>1882765.66</v>
      </c>
      <c r="K190" s="141">
        <f>อุดรธานี!AJ18</f>
        <v>2039354.23</v>
      </c>
      <c r="L190" s="142">
        <f>อุดรธานี!AK18</f>
        <v>1328322.8999999999</v>
      </c>
      <c r="M190" s="142">
        <f>อุดรธานี!AL18</f>
        <v>1414253.43</v>
      </c>
      <c r="N190" s="138"/>
      <c r="O190" s="138"/>
      <c r="P190" s="138"/>
      <c r="Q190" s="130">
        <f t="shared" si="5"/>
        <v>-85930.530000000028</v>
      </c>
      <c r="R190" s="131">
        <f t="shared" si="6"/>
        <v>157.49619397676071</v>
      </c>
    </row>
    <row r="191" spans="1:18" x14ac:dyDescent="0.35">
      <c r="A191" s="137">
        <v>11</v>
      </c>
      <c r="B191" s="138" t="s">
        <v>64</v>
      </c>
      <c r="C191" s="138" t="s">
        <v>302</v>
      </c>
      <c r="D191" s="138" t="s">
        <v>303</v>
      </c>
      <c r="E191" s="138" t="s">
        <v>43</v>
      </c>
      <c r="F191" s="138" t="s">
        <v>180</v>
      </c>
      <c r="G191" s="138" t="s">
        <v>825</v>
      </c>
      <c r="H191" s="139">
        <v>9149</v>
      </c>
      <c r="I191" s="137">
        <v>5</v>
      </c>
      <c r="J191" s="140">
        <f>อุดรธานี!F19</f>
        <v>2460522.58</v>
      </c>
      <c r="K191" s="141">
        <f>อุดรธานี!AJ19</f>
        <v>2470925.39</v>
      </c>
      <c r="L191" s="142">
        <f>อุดรธานี!AK19</f>
        <v>1894058.6800000002</v>
      </c>
      <c r="M191" s="142">
        <f>อุดรธานี!AL19</f>
        <v>1529123.17</v>
      </c>
      <c r="N191" s="138"/>
      <c r="O191" s="138"/>
      <c r="P191" s="138"/>
      <c r="Q191" s="130">
        <f t="shared" si="5"/>
        <v>364935.51000000024</v>
      </c>
      <c r="R191" s="131">
        <f t="shared" si="6"/>
        <v>207.02357416111053</v>
      </c>
    </row>
    <row r="192" spans="1:18" x14ac:dyDescent="0.35">
      <c r="A192" s="137">
        <v>12</v>
      </c>
      <c r="B192" s="138" t="s">
        <v>64</v>
      </c>
      <c r="C192" s="138" t="s">
        <v>302</v>
      </c>
      <c r="D192" s="138" t="s">
        <v>303</v>
      </c>
      <c r="E192" s="138" t="s">
        <v>43</v>
      </c>
      <c r="F192" s="138" t="s">
        <v>180</v>
      </c>
      <c r="G192" s="138" t="s">
        <v>826</v>
      </c>
      <c r="H192" s="139">
        <v>6199</v>
      </c>
      <c r="I192" s="137">
        <v>5</v>
      </c>
      <c r="J192" s="140">
        <f>อุดรธานี!F20</f>
        <v>2032460.45</v>
      </c>
      <c r="K192" s="141">
        <f>อุดรธานี!AJ20</f>
        <v>2523585.2000000002</v>
      </c>
      <c r="L192" s="142">
        <f>อุดรธานี!AK20</f>
        <v>986858.44</v>
      </c>
      <c r="M192" s="142">
        <f>อุดรธานี!AL20</f>
        <v>1233292.17</v>
      </c>
      <c r="N192" s="138"/>
      <c r="O192" s="138"/>
      <c r="P192" s="138"/>
      <c r="Q192" s="130">
        <f t="shared" si="5"/>
        <v>-246433.72999999998</v>
      </c>
      <c r="R192" s="131">
        <f t="shared" si="6"/>
        <v>159.1963929666075</v>
      </c>
    </row>
    <row r="193" spans="1:18" x14ac:dyDescent="0.35">
      <c r="A193" s="137">
        <v>13</v>
      </c>
      <c r="B193" s="138" t="s">
        <v>64</v>
      </c>
      <c r="C193" s="138" t="s">
        <v>302</v>
      </c>
      <c r="D193" s="138" t="s">
        <v>303</v>
      </c>
      <c r="E193" s="138" t="s">
        <v>43</v>
      </c>
      <c r="F193" s="138" t="s">
        <v>180</v>
      </c>
      <c r="G193" s="138" t="s">
        <v>827</v>
      </c>
      <c r="H193" s="139">
        <v>5135</v>
      </c>
      <c r="I193" s="137">
        <v>4</v>
      </c>
      <c r="J193" s="140">
        <f>อุดรธานี!F21</f>
        <v>715395.78</v>
      </c>
      <c r="K193" s="141">
        <f>อุดรธานี!AJ21</f>
        <v>967662.44</v>
      </c>
      <c r="L193" s="142">
        <f>อุดรธานี!AK21</f>
        <v>902101.35</v>
      </c>
      <c r="M193" s="142">
        <f>อุดรธานี!AL21</f>
        <v>665422.21</v>
      </c>
      <c r="N193" s="138"/>
      <c r="O193" s="138"/>
      <c r="P193" s="138"/>
      <c r="Q193" s="130">
        <f t="shared" si="5"/>
        <v>236679.14</v>
      </c>
      <c r="R193" s="131">
        <f t="shared" si="6"/>
        <v>175.67699123661149</v>
      </c>
    </row>
    <row r="194" spans="1:18" x14ac:dyDescent="0.35">
      <c r="A194" s="137">
        <v>14</v>
      </c>
      <c r="B194" s="138" t="s">
        <v>64</v>
      </c>
      <c r="C194" s="138" t="s">
        <v>302</v>
      </c>
      <c r="D194" s="138" t="s">
        <v>303</v>
      </c>
      <c r="E194" s="138" t="s">
        <v>43</v>
      </c>
      <c r="F194" s="138" t="s">
        <v>180</v>
      </c>
      <c r="G194" s="138" t="s">
        <v>828</v>
      </c>
      <c r="H194" s="139">
        <v>10482</v>
      </c>
      <c r="I194" s="137">
        <v>5</v>
      </c>
      <c r="J194" s="140">
        <f>อุดรธานี!F22</f>
        <v>2837375.88</v>
      </c>
      <c r="K194" s="141">
        <f>อุดรธานี!AJ22</f>
        <v>3216912.28</v>
      </c>
      <c r="L194" s="142">
        <f>อุดรธานี!AK22</f>
        <v>1905248.6099999999</v>
      </c>
      <c r="M194" s="142">
        <f>อุดรธานี!AL22</f>
        <v>1708001.1600000001</v>
      </c>
      <c r="N194" s="138"/>
      <c r="O194" s="138"/>
      <c r="P194" s="138"/>
      <c r="Q194" s="130">
        <f t="shared" si="5"/>
        <v>197247.44999999972</v>
      </c>
      <c r="R194" s="131">
        <f t="shared" si="6"/>
        <v>181.76384373211218</v>
      </c>
    </row>
    <row r="195" spans="1:18" x14ac:dyDescent="0.35">
      <c r="A195" s="137">
        <v>15</v>
      </c>
      <c r="B195" s="138" t="s">
        <v>64</v>
      </c>
      <c r="C195" s="138" t="s">
        <v>302</v>
      </c>
      <c r="D195" s="138" t="s">
        <v>303</v>
      </c>
      <c r="E195" s="138" t="s">
        <v>43</v>
      </c>
      <c r="F195" s="138" t="s">
        <v>180</v>
      </c>
      <c r="G195" s="138" t="s">
        <v>829</v>
      </c>
      <c r="H195" s="139">
        <v>8929</v>
      </c>
      <c r="I195" s="137">
        <v>5</v>
      </c>
      <c r="J195" s="140">
        <f>อุดรธานี!F23</f>
        <v>856123.63</v>
      </c>
      <c r="K195" s="141">
        <f>อุดรธานี!AJ23</f>
        <v>1158899.3799999999</v>
      </c>
      <c r="L195" s="142">
        <f>อุดรธานี!AK23</f>
        <v>1550219.44</v>
      </c>
      <c r="M195" s="142">
        <f>อุดรธานี!AL23</f>
        <v>1694479.56</v>
      </c>
      <c r="N195" s="138"/>
      <c r="O195" s="138"/>
      <c r="P195" s="138"/>
      <c r="Q195" s="130">
        <f t="shared" si="5"/>
        <v>-144260.12000000011</v>
      </c>
      <c r="R195" s="131">
        <f t="shared" si="6"/>
        <v>173.61624370030239</v>
      </c>
    </row>
    <row r="196" spans="1:18" x14ac:dyDescent="0.35">
      <c r="A196" s="137">
        <v>16</v>
      </c>
      <c r="B196" s="138" t="s">
        <v>64</v>
      </c>
      <c r="C196" s="138" t="s">
        <v>302</v>
      </c>
      <c r="D196" s="138" t="s">
        <v>303</v>
      </c>
      <c r="E196" s="138" t="s">
        <v>43</v>
      </c>
      <c r="F196" s="138" t="s">
        <v>180</v>
      </c>
      <c r="G196" s="138" t="s">
        <v>830</v>
      </c>
      <c r="H196" s="139">
        <v>13938</v>
      </c>
      <c r="I196" s="137">
        <v>5</v>
      </c>
      <c r="J196" s="140">
        <f>อุดรธานี!F24</f>
        <v>2412887.12</v>
      </c>
      <c r="K196" s="141">
        <f>อุดรธานี!AJ24</f>
        <v>3025179.34</v>
      </c>
      <c r="L196" s="142">
        <f>อุดรธานี!AK24</f>
        <v>2111520.9300000002</v>
      </c>
      <c r="M196" s="142">
        <f>อุดรธานี!AL24</f>
        <v>2007029.28</v>
      </c>
      <c r="N196" s="138"/>
      <c r="O196" s="138"/>
      <c r="P196" s="138"/>
      <c r="Q196" s="130">
        <f t="shared" si="5"/>
        <v>104491.65000000014</v>
      </c>
      <c r="R196" s="131">
        <f t="shared" si="6"/>
        <v>151.49382479552304</v>
      </c>
    </row>
    <row r="197" spans="1:18" x14ac:dyDescent="0.35">
      <c r="A197" s="137">
        <v>17</v>
      </c>
      <c r="B197" s="138" t="s">
        <v>64</v>
      </c>
      <c r="C197" s="138" t="s">
        <v>302</v>
      </c>
      <c r="D197" s="138" t="s">
        <v>303</v>
      </c>
      <c r="E197" s="138" t="s">
        <v>43</v>
      </c>
      <c r="F197" s="138" t="s">
        <v>180</v>
      </c>
      <c r="G197" s="138" t="s">
        <v>831</v>
      </c>
      <c r="H197" s="139">
        <v>6484</v>
      </c>
      <c r="I197" s="137">
        <v>5</v>
      </c>
      <c r="J197" s="140">
        <f>อุดรธานี!F25</f>
        <v>1550807.81</v>
      </c>
      <c r="K197" s="141">
        <f>อุดรธานี!AJ25</f>
        <v>2033333.2800000003</v>
      </c>
      <c r="L197" s="142">
        <f>อุดรธานี!AK25</f>
        <v>1468468.8599999999</v>
      </c>
      <c r="M197" s="142">
        <f>อุดรธานี!AL25</f>
        <v>1442957.24</v>
      </c>
      <c r="N197" s="138"/>
      <c r="O197" s="138"/>
      <c r="P197" s="138"/>
      <c r="Q197" s="130">
        <f t="shared" si="5"/>
        <v>25511.619999999879</v>
      </c>
      <c r="R197" s="131">
        <f t="shared" si="6"/>
        <v>226.47576495990128</v>
      </c>
    </row>
    <row r="198" spans="1:18" x14ac:dyDescent="0.35">
      <c r="A198" s="137">
        <v>18</v>
      </c>
      <c r="B198" s="138" t="s">
        <v>64</v>
      </c>
      <c r="C198" s="138" t="s">
        <v>302</v>
      </c>
      <c r="D198" s="138" t="s">
        <v>303</v>
      </c>
      <c r="E198" s="138" t="s">
        <v>43</v>
      </c>
      <c r="F198" s="138" t="s">
        <v>180</v>
      </c>
      <c r="G198" s="138" t="s">
        <v>832</v>
      </c>
      <c r="H198" s="139">
        <v>4852</v>
      </c>
      <c r="I198" s="137">
        <v>4</v>
      </c>
      <c r="J198" s="140">
        <f>อุดรธานี!F26</f>
        <v>1148984.6100000001</v>
      </c>
      <c r="K198" s="141">
        <f>อุดรธานี!AJ26</f>
        <v>1488531.3200000003</v>
      </c>
      <c r="L198" s="142">
        <f>อุดรธานี!AK26</f>
        <v>836864.08000000007</v>
      </c>
      <c r="M198" s="142">
        <f>อุดรธานี!AL26</f>
        <v>831114.67</v>
      </c>
      <c r="N198" s="138"/>
      <c r="O198" s="138"/>
      <c r="P198" s="138"/>
      <c r="Q198" s="130">
        <f t="shared" si="5"/>
        <v>5749.4100000000326</v>
      </c>
      <c r="R198" s="131">
        <f t="shared" si="6"/>
        <v>172.47816982687553</v>
      </c>
    </row>
    <row r="199" spans="1:18" x14ac:dyDescent="0.35">
      <c r="A199" s="137">
        <v>19</v>
      </c>
      <c r="B199" s="138" t="s">
        <v>64</v>
      </c>
      <c r="C199" s="138" t="s">
        <v>302</v>
      </c>
      <c r="D199" s="138" t="s">
        <v>303</v>
      </c>
      <c r="E199" s="138" t="s">
        <v>43</v>
      </c>
      <c r="F199" s="138" t="s">
        <v>180</v>
      </c>
      <c r="G199" s="138" t="s">
        <v>833</v>
      </c>
      <c r="H199" s="139">
        <v>5055</v>
      </c>
      <c r="I199" s="137">
        <v>4</v>
      </c>
      <c r="J199" s="140">
        <f>อุดรธานี!F27</f>
        <v>750195.44</v>
      </c>
      <c r="K199" s="141">
        <f>อุดรธานี!AJ27</f>
        <v>1369004.46</v>
      </c>
      <c r="L199" s="142">
        <f>อุดรธานี!AK27</f>
        <v>892028.41</v>
      </c>
      <c r="M199" s="142">
        <f>อุดรธานี!AL27</f>
        <v>858681.15</v>
      </c>
      <c r="N199" s="138"/>
      <c r="O199" s="138"/>
      <c r="P199" s="138"/>
      <c r="Q199" s="130">
        <f t="shared" ref="Q199:Q261" si="8">L199-M199</f>
        <v>33347.260000000009</v>
      </c>
      <c r="R199" s="131">
        <f t="shared" ref="R199:R261" si="9">L199/H199</f>
        <v>176.46457171117706</v>
      </c>
    </row>
    <row r="200" spans="1:18" x14ac:dyDescent="0.35">
      <c r="A200" s="137">
        <v>20</v>
      </c>
      <c r="B200" s="138" t="s">
        <v>64</v>
      </c>
      <c r="C200" s="138" t="s">
        <v>302</v>
      </c>
      <c r="D200" s="138" t="s">
        <v>303</v>
      </c>
      <c r="E200" s="138" t="s">
        <v>43</v>
      </c>
      <c r="F200" s="138" t="s">
        <v>180</v>
      </c>
      <c r="G200" s="138" t="s">
        <v>834</v>
      </c>
      <c r="H200" s="139">
        <v>5073</v>
      </c>
      <c r="I200" s="137">
        <v>4</v>
      </c>
      <c r="J200" s="140">
        <f>อุดรธานี!F28</f>
        <v>1251830.8799999999</v>
      </c>
      <c r="K200" s="141">
        <f>อุดรธานี!AJ28</f>
        <v>1606701.9599999997</v>
      </c>
      <c r="L200" s="142">
        <f>อุดรธานี!AK28</f>
        <v>1021121.88</v>
      </c>
      <c r="M200" s="142">
        <f>อุดรธานี!AL28</f>
        <v>1487881.25</v>
      </c>
      <c r="N200" s="138"/>
      <c r="O200" s="138"/>
      <c r="P200" s="138"/>
      <c r="Q200" s="130">
        <f t="shared" si="8"/>
        <v>-466759.37</v>
      </c>
      <c r="R200" s="131">
        <f t="shared" si="9"/>
        <v>201.28560615020697</v>
      </c>
    </row>
    <row r="201" spans="1:18" x14ac:dyDescent="0.35">
      <c r="A201" s="137">
        <v>21</v>
      </c>
      <c r="B201" s="138" t="s">
        <v>64</v>
      </c>
      <c r="C201" s="138" t="s">
        <v>302</v>
      </c>
      <c r="D201" s="138" t="s">
        <v>303</v>
      </c>
      <c r="E201" s="138" t="s">
        <v>43</v>
      </c>
      <c r="F201" s="138" t="s">
        <v>180</v>
      </c>
      <c r="G201" s="138" t="s">
        <v>835</v>
      </c>
      <c r="H201" s="139">
        <v>4573</v>
      </c>
      <c r="I201" s="137">
        <v>4</v>
      </c>
      <c r="J201" s="140">
        <f>อุดรธานี!F29</f>
        <v>609281.55000000005</v>
      </c>
      <c r="K201" s="141">
        <f>อุดรธานี!AJ29</f>
        <v>701099.68</v>
      </c>
      <c r="L201" s="142">
        <f>อุดรธานี!AK29</f>
        <v>898503.34000000008</v>
      </c>
      <c r="M201" s="142">
        <f>อุดรธานี!AL29</f>
        <v>890376.91999999993</v>
      </c>
      <c r="N201" s="138"/>
      <c r="O201" s="138"/>
      <c r="P201" s="138"/>
      <c r="Q201" s="130">
        <f t="shared" si="8"/>
        <v>8126.4200000001583</v>
      </c>
      <c r="R201" s="131">
        <f t="shared" si="9"/>
        <v>196.48006560244917</v>
      </c>
    </row>
    <row r="202" spans="1:18" x14ac:dyDescent="0.35">
      <c r="A202" s="137">
        <v>22</v>
      </c>
      <c r="B202" s="138" t="s">
        <v>64</v>
      </c>
      <c r="C202" s="138" t="s">
        <v>302</v>
      </c>
      <c r="D202" s="138" t="s">
        <v>303</v>
      </c>
      <c r="E202" s="138" t="s">
        <v>43</v>
      </c>
      <c r="F202" s="138" t="s">
        <v>180</v>
      </c>
      <c r="G202" s="138" t="s">
        <v>836</v>
      </c>
      <c r="H202" s="139">
        <v>7350</v>
      </c>
      <c r="I202" s="137">
        <v>5</v>
      </c>
      <c r="J202" s="140">
        <f>อุดรธานี!F30</f>
        <v>1288864.05</v>
      </c>
      <c r="K202" s="141">
        <f>อุดรธานี!AJ30</f>
        <v>1528736.15</v>
      </c>
      <c r="L202" s="142">
        <f>อุดรธานี!AK30</f>
        <v>1265536.6400000001</v>
      </c>
      <c r="M202" s="142">
        <f>อุดรธานี!AL30</f>
        <v>1295704.3899999999</v>
      </c>
      <c r="N202" s="138"/>
      <c r="O202" s="138"/>
      <c r="P202" s="138"/>
      <c r="Q202" s="130">
        <f t="shared" si="8"/>
        <v>-30167.749999999767</v>
      </c>
      <c r="R202" s="131">
        <f t="shared" si="9"/>
        <v>172.18185578231294</v>
      </c>
    </row>
    <row r="203" spans="1:18" x14ac:dyDescent="0.35">
      <c r="A203" s="137">
        <v>23</v>
      </c>
      <c r="B203" s="138" t="s">
        <v>64</v>
      </c>
      <c r="C203" s="138" t="s">
        <v>302</v>
      </c>
      <c r="D203" s="138" t="s">
        <v>303</v>
      </c>
      <c r="E203" s="138" t="s">
        <v>43</v>
      </c>
      <c r="F203" s="138" t="s">
        <v>180</v>
      </c>
      <c r="G203" s="138" t="s">
        <v>837</v>
      </c>
      <c r="H203" s="139">
        <v>5666</v>
      </c>
      <c r="I203" s="137">
        <v>4</v>
      </c>
      <c r="J203" s="140">
        <f>อุดรธานี!F31</f>
        <v>2131754.56</v>
      </c>
      <c r="K203" s="141">
        <f>อุดรธานี!AJ31</f>
        <v>2350620.0300000003</v>
      </c>
      <c r="L203" s="142">
        <f>อุดรธานี!AK31</f>
        <v>851907.55</v>
      </c>
      <c r="M203" s="142">
        <f>อุดรธานี!AL31</f>
        <v>759983.01</v>
      </c>
      <c r="N203" s="138"/>
      <c r="O203" s="138"/>
      <c r="P203" s="138"/>
      <c r="Q203" s="130">
        <f t="shared" si="8"/>
        <v>91924.540000000037</v>
      </c>
      <c r="R203" s="131">
        <f t="shared" si="9"/>
        <v>150.35431521355454</v>
      </c>
    </row>
    <row r="204" spans="1:18" x14ac:dyDescent="0.35">
      <c r="A204" s="137">
        <v>24</v>
      </c>
      <c r="B204" s="138" t="s">
        <v>64</v>
      </c>
      <c r="C204" s="138" t="s">
        <v>302</v>
      </c>
      <c r="D204" s="138" t="s">
        <v>303</v>
      </c>
      <c r="E204" s="138" t="s">
        <v>43</v>
      </c>
      <c r="F204" s="138" t="s">
        <v>180</v>
      </c>
      <c r="G204" s="138" t="s">
        <v>838</v>
      </c>
      <c r="H204" s="139">
        <v>5772</v>
      </c>
      <c r="I204" s="137">
        <v>4</v>
      </c>
      <c r="J204" s="140">
        <f>อุดรธานี!F32</f>
        <v>1112067.04</v>
      </c>
      <c r="K204" s="141">
        <f>อุดรธานี!AJ32</f>
        <v>1635399.77</v>
      </c>
      <c r="L204" s="142">
        <f>อุดรธานี!AK32</f>
        <v>1166684.6400000001</v>
      </c>
      <c r="M204" s="142">
        <f>อุดรธานี!AL32</f>
        <v>978792.04</v>
      </c>
      <c r="N204" s="138"/>
      <c r="O204" s="138"/>
      <c r="P204" s="138"/>
      <c r="Q204" s="130">
        <f t="shared" si="8"/>
        <v>187892.60000000009</v>
      </c>
      <c r="R204" s="131">
        <f t="shared" si="9"/>
        <v>202.12831600831603</v>
      </c>
    </row>
    <row r="205" spans="1:18" x14ac:dyDescent="0.35">
      <c r="A205" s="137">
        <v>25</v>
      </c>
      <c r="B205" s="138" t="s">
        <v>64</v>
      </c>
      <c r="C205" s="138" t="s">
        <v>302</v>
      </c>
      <c r="D205" s="138" t="s">
        <v>303</v>
      </c>
      <c r="E205" s="138" t="s">
        <v>43</v>
      </c>
      <c r="F205" s="138" t="s">
        <v>180</v>
      </c>
      <c r="G205" s="138" t="s">
        <v>839</v>
      </c>
      <c r="H205" s="139">
        <v>3690</v>
      </c>
      <c r="I205" s="137">
        <v>3</v>
      </c>
      <c r="J205" s="140">
        <f>อุดรธานี!F33</f>
        <v>1041773.08</v>
      </c>
      <c r="K205" s="141">
        <f>อุดรธานี!AJ33</f>
        <v>1162091.92</v>
      </c>
      <c r="L205" s="142">
        <f>อุดรธานี!AK33</f>
        <v>1037411.67</v>
      </c>
      <c r="M205" s="142">
        <f>อุดรธานี!AL33</f>
        <v>795066.70000000007</v>
      </c>
      <c r="N205" s="138"/>
      <c r="O205" s="138"/>
      <c r="P205" s="138"/>
      <c r="Q205" s="130">
        <f t="shared" si="8"/>
        <v>242344.96999999997</v>
      </c>
      <c r="R205" s="131">
        <f t="shared" si="9"/>
        <v>281.14137398373987</v>
      </c>
    </row>
    <row r="206" spans="1:18" x14ac:dyDescent="0.35">
      <c r="A206" s="137">
        <v>26</v>
      </c>
      <c r="B206" s="138" t="s">
        <v>64</v>
      </c>
      <c r="C206" s="138" t="s">
        <v>302</v>
      </c>
      <c r="D206" s="138" t="s">
        <v>303</v>
      </c>
      <c r="E206" s="138" t="s">
        <v>43</v>
      </c>
      <c r="F206" s="138" t="s">
        <v>180</v>
      </c>
      <c r="G206" s="138" t="s">
        <v>840</v>
      </c>
      <c r="H206" s="139">
        <v>6191</v>
      </c>
      <c r="I206" s="137">
        <v>5</v>
      </c>
      <c r="J206" s="140">
        <f>อุดรธานี!F34</f>
        <v>870749.7</v>
      </c>
      <c r="K206" s="141">
        <f>อุดรธานี!AJ34</f>
        <v>1241871.5999999999</v>
      </c>
      <c r="L206" s="142">
        <f>อุดรธานี!AK34</f>
        <v>1015541.88</v>
      </c>
      <c r="M206" s="142">
        <f>อุดรธานี!AL34</f>
        <v>956814.2</v>
      </c>
      <c r="N206" s="138"/>
      <c r="O206" s="138"/>
      <c r="P206" s="138"/>
      <c r="Q206" s="130">
        <f t="shared" si="8"/>
        <v>58727.680000000051</v>
      </c>
      <c r="R206" s="131">
        <f t="shared" si="9"/>
        <v>164.03519302212891</v>
      </c>
    </row>
    <row r="207" spans="1:18" x14ac:dyDescent="0.35">
      <c r="A207" s="137">
        <v>27</v>
      </c>
      <c r="B207" s="138" t="s">
        <v>64</v>
      </c>
      <c r="C207" s="138" t="s">
        <v>302</v>
      </c>
      <c r="D207" s="138" t="s">
        <v>303</v>
      </c>
      <c r="E207" s="138" t="s">
        <v>43</v>
      </c>
      <c r="F207" s="138" t="s">
        <v>180</v>
      </c>
      <c r="G207" s="138" t="s">
        <v>841</v>
      </c>
      <c r="H207" s="139">
        <v>8132</v>
      </c>
      <c r="I207" s="137">
        <v>5</v>
      </c>
      <c r="J207" s="140">
        <f>อุดรธานี!F35</f>
        <v>1522512.59</v>
      </c>
      <c r="K207" s="141">
        <f>อุดรธานี!AJ35</f>
        <v>1540021.1800000002</v>
      </c>
      <c r="L207" s="142">
        <f>อุดรธานี!AK35</f>
        <v>938038</v>
      </c>
      <c r="M207" s="142">
        <f>อุดรธานี!AL35</f>
        <v>985651.5</v>
      </c>
      <c r="N207" s="138"/>
      <c r="O207" s="138"/>
      <c r="P207" s="138"/>
      <c r="Q207" s="130">
        <f t="shared" si="8"/>
        <v>-47613.5</v>
      </c>
      <c r="R207" s="131">
        <f t="shared" si="9"/>
        <v>115.35145105755042</v>
      </c>
    </row>
    <row r="208" spans="1:18" x14ac:dyDescent="0.35">
      <c r="A208" s="137">
        <v>28</v>
      </c>
      <c r="B208" s="138" t="s">
        <v>64</v>
      </c>
      <c r="C208" s="138" t="s">
        <v>302</v>
      </c>
      <c r="D208" s="138" t="s">
        <v>303</v>
      </c>
      <c r="E208" s="138" t="s">
        <v>43</v>
      </c>
      <c r="F208" s="138" t="s">
        <v>180</v>
      </c>
      <c r="G208" s="138" t="s">
        <v>842</v>
      </c>
      <c r="H208" s="139">
        <v>2634</v>
      </c>
      <c r="I208" s="137">
        <v>2</v>
      </c>
      <c r="J208" s="140">
        <f>อุดรธานี!F36</f>
        <v>349734.11</v>
      </c>
      <c r="K208" s="141">
        <f>อุดรธานี!AJ36</f>
        <v>454623.82</v>
      </c>
      <c r="L208" s="142">
        <f>อุดรธานี!AK36</f>
        <v>113899.3</v>
      </c>
      <c r="M208" s="142">
        <f>อุดรธานี!AL36</f>
        <v>180712.38</v>
      </c>
      <c r="N208" s="138"/>
      <c r="O208" s="138"/>
      <c r="P208" s="138"/>
      <c r="Q208" s="130">
        <f t="shared" si="8"/>
        <v>-66813.08</v>
      </c>
      <c r="R208" s="131">
        <f t="shared" si="9"/>
        <v>43.24195140470767</v>
      </c>
    </row>
    <row r="209" spans="1:18" x14ac:dyDescent="0.35">
      <c r="A209" s="137">
        <v>29</v>
      </c>
      <c r="B209" s="138" t="s">
        <v>64</v>
      </c>
      <c r="C209" s="138" t="s">
        <v>302</v>
      </c>
      <c r="D209" s="138" t="s">
        <v>303</v>
      </c>
      <c r="E209" s="138" t="s">
        <v>43</v>
      </c>
      <c r="F209" s="138" t="s">
        <v>180</v>
      </c>
      <c r="G209" s="138" t="s">
        <v>843</v>
      </c>
      <c r="H209" s="139">
        <v>5394</v>
      </c>
      <c r="I209" s="137">
        <v>4</v>
      </c>
      <c r="J209" s="140">
        <f>อุดรธานี!F37</f>
        <v>856045.59</v>
      </c>
      <c r="K209" s="141">
        <f>อุดรธานี!AJ37</f>
        <v>1001918.6799999999</v>
      </c>
      <c r="L209" s="142">
        <f>อุดรธานี!AK37</f>
        <v>498665.95</v>
      </c>
      <c r="M209" s="142">
        <f>อุดรธานี!AL37</f>
        <v>429647.54000000004</v>
      </c>
      <c r="N209" s="138"/>
      <c r="O209" s="138"/>
      <c r="P209" s="138"/>
      <c r="Q209" s="130">
        <f t="shared" si="8"/>
        <v>69018.409999999974</v>
      </c>
      <c r="R209" s="131">
        <f t="shared" si="9"/>
        <v>92.448266592510194</v>
      </c>
    </row>
    <row r="210" spans="1:18" s="149" customFormat="1" x14ac:dyDescent="0.35">
      <c r="A210" s="143">
        <v>1</v>
      </c>
      <c r="B210" s="144" t="s">
        <v>64</v>
      </c>
      <c r="C210" s="144"/>
      <c r="D210" s="144"/>
      <c r="E210" s="144" t="s">
        <v>77</v>
      </c>
      <c r="F210" s="144"/>
      <c r="G210" s="144" t="s">
        <v>305</v>
      </c>
      <c r="H210" s="150">
        <f>SUM(H181:H209)</f>
        <v>190390</v>
      </c>
      <c r="I210" s="143"/>
      <c r="J210" s="146">
        <f>SUM(J181:J209)</f>
        <v>38933370.780000009</v>
      </c>
      <c r="K210" s="181">
        <f>SUM(K181:K209)</f>
        <v>47514000.520000011</v>
      </c>
      <c r="L210" s="146">
        <f>SUM(L181:L209)</f>
        <v>32201248.849999998</v>
      </c>
      <c r="M210" s="146">
        <f>SUM(M181:M209)</f>
        <v>30643094.409999996</v>
      </c>
      <c r="N210" s="144">
        <v>28</v>
      </c>
      <c r="O210" s="144">
        <v>28</v>
      </c>
      <c r="P210" s="144">
        <f>N210-O210</f>
        <v>0</v>
      </c>
      <c r="Q210" s="147">
        <f t="shared" si="8"/>
        <v>1558154.4400000013</v>
      </c>
      <c r="R210" s="148">
        <f>L210/H210</f>
        <v>169.13308918535637</v>
      </c>
    </row>
    <row r="211" spans="1:18" x14ac:dyDescent="0.35">
      <c r="A211" s="137">
        <v>1</v>
      </c>
      <c r="B211" s="138" t="s">
        <v>64</v>
      </c>
      <c r="C211" s="138" t="s">
        <v>306</v>
      </c>
      <c r="D211" s="138" t="s">
        <v>85</v>
      </c>
      <c r="E211" s="138" t="s">
        <v>44</v>
      </c>
      <c r="F211" s="138" t="s">
        <v>210</v>
      </c>
      <c r="G211" s="138" t="s">
        <v>307</v>
      </c>
      <c r="H211" s="139"/>
      <c r="I211" s="137"/>
      <c r="J211" s="140"/>
      <c r="K211" s="141"/>
      <c r="L211" s="142"/>
      <c r="M211" s="142"/>
      <c r="N211" s="138"/>
      <c r="O211" s="138"/>
      <c r="P211" s="138"/>
    </row>
    <row r="212" spans="1:18" x14ac:dyDescent="0.35">
      <c r="A212" s="137">
        <v>2</v>
      </c>
      <c r="B212" s="138" t="s">
        <v>64</v>
      </c>
      <c r="C212" s="138" t="s">
        <v>306</v>
      </c>
      <c r="D212" s="138" t="s">
        <v>85</v>
      </c>
      <c r="E212" s="138" t="s">
        <v>44</v>
      </c>
      <c r="F212" s="138" t="s">
        <v>180</v>
      </c>
      <c r="G212" s="138" t="s">
        <v>844</v>
      </c>
      <c r="H212" s="139">
        <v>3425</v>
      </c>
      <c r="I212" s="137">
        <v>3</v>
      </c>
      <c r="J212" s="140">
        <f>อุดรธานี!F38</f>
        <v>957266.51</v>
      </c>
      <c r="K212" s="141">
        <f>อุดรธานี!AJ38</f>
        <v>971539.72</v>
      </c>
      <c r="L212" s="142">
        <f>อุดรธานี!AK38</f>
        <v>880131.93</v>
      </c>
      <c r="M212" s="142">
        <f>อุดรธานี!AL38</f>
        <v>676631.92999999993</v>
      </c>
      <c r="N212" s="138"/>
      <c r="O212" s="138"/>
      <c r="P212" s="138"/>
      <c r="Q212" s="130">
        <f t="shared" si="8"/>
        <v>203500.00000000012</v>
      </c>
      <c r="R212" s="131">
        <f t="shared" si="9"/>
        <v>256.97282627737229</v>
      </c>
    </row>
    <row r="213" spans="1:18" x14ac:dyDescent="0.35">
      <c r="A213" s="137">
        <v>3</v>
      </c>
      <c r="B213" s="138" t="s">
        <v>64</v>
      </c>
      <c r="C213" s="138" t="s">
        <v>306</v>
      </c>
      <c r="D213" s="138" t="s">
        <v>85</v>
      </c>
      <c r="E213" s="138" t="s">
        <v>44</v>
      </c>
      <c r="F213" s="138" t="s">
        <v>180</v>
      </c>
      <c r="G213" s="138" t="s">
        <v>845</v>
      </c>
      <c r="H213" s="139">
        <v>4047</v>
      </c>
      <c r="I213" s="137">
        <v>3</v>
      </c>
      <c r="J213" s="140">
        <f>อุดรธานี!F39</f>
        <v>1411867.73</v>
      </c>
      <c r="K213" s="141">
        <f>อุดรธานี!AJ39</f>
        <v>1378589.4799999997</v>
      </c>
      <c r="L213" s="142">
        <f>อุดรธานี!AK39</f>
        <v>885290.1</v>
      </c>
      <c r="M213" s="142">
        <f>อุดรธานี!AL39</f>
        <v>674224.83</v>
      </c>
      <c r="N213" s="138"/>
      <c r="O213" s="138"/>
      <c r="P213" s="138"/>
      <c r="Q213" s="130">
        <f t="shared" si="8"/>
        <v>211065.27000000002</v>
      </c>
      <c r="R213" s="131">
        <f t="shared" si="9"/>
        <v>218.75218680504076</v>
      </c>
    </row>
    <row r="214" spans="1:18" x14ac:dyDescent="0.35">
      <c r="A214" s="137">
        <v>4</v>
      </c>
      <c r="B214" s="138" t="s">
        <v>64</v>
      </c>
      <c r="C214" s="138" t="s">
        <v>306</v>
      </c>
      <c r="D214" s="138" t="s">
        <v>85</v>
      </c>
      <c r="E214" s="138" t="s">
        <v>44</v>
      </c>
      <c r="F214" s="138" t="s">
        <v>180</v>
      </c>
      <c r="G214" s="138" t="s">
        <v>846</v>
      </c>
      <c r="H214" s="139">
        <v>3656</v>
      </c>
      <c r="I214" s="137">
        <v>3</v>
      </c>
      <c r="J214" s="140">
        <f>อุดรธานี!F40</f>
        <v>557909.27</v>
      </c>
      <c r="K214" s="141">
        <f>อุดรธานี!AJ40</f>
        <v>656512.76</v>
      </c>
      <c r="L214" s="142">
        <f>อุดรธานี!AK40</f>
        <v>1073965.1299999999</v>
      </c>
      <c r="M214" s="142">
        <f>อุดรธานี!AL40</f>
        <v>954920.39</v>
      </c>
      <c r="N214" s="138"/>
      <c r="O214" s="138"/>
      <c r="P214" s="138"/>
      <c r="Q214" s="130">
        <f t="shared" si="8"/>
        <v>119044.73999999987</v>
      </c>
      <c r="R214" s="131">
        <f t="shared" si="9"/>
        <v>293.75413840262581</v>
      </c>
    </row>
    <row r="215" spans="1:18" x14ac:dyDescent="0.35">
      <c r="A215" s="137">
        <v>5</v>
      </c>
      <c r="B215" s="138" t="s">
        <v>64</v>
      </c>
      <c r="C215" s="138" t="s">
        <v>306</v>
      </c>
      <c r="D215" s="138" t="s">
        <v>85</v>
      </c>
      <c r="E215" s="138" t="s">
        <v>44</v>
      </c>
      <c r="F215" s="138" t="s">
        <v>180</v>
      </c>
      <c r="G215" s="138" t="s">
        <v>847</v>
      </c>
      <c r="H215" s="139">
        <v>3640</v>
      </c>
      <c r="I215" s="137">
        <v>3</v>
      </c>
      <c r="J215" s="140">
        <f>อุดรธานี!F41</f>
        <v>425944.03</v>
      </c>
      <c r="K215" s="141">
        <f>อุดรธานี!AJ41</f>
        <v>479894.70999999996</v>
      </c>
      <c r="L215" s="142">
        <f>อุดรธานี!AK41</f>
        <v>1039148.27</v>
      </c>
      <c r="M215" s="142">
        <f>อุดรธานี!AL41</f>
        <v>890743.95000000007</v>
      </c>
      <c r="N215" s="138"/>
      <c r="O215" s="138"/>
      <c r="P215" s="138"/>
      <c r="Q215" s="130">
        <f t="shared" si="8"/>
        <v>148404.31999999995</v>
      </c>
      <c r="R215" s="131">
        <f t="shared" si="9"/>
        <v>285.48029395604397</v>
      </c>
    </row>
    <row r="216" spans="1:18" x14ac:dyDescent="0.35">
      <c r="A216" s="137">
        <v>6</v>
      </c>
      <c r="B216" s="138" t="s">
        <v>64</v>
      </c>
      <c r="C216" s="138" t="s">
        <v>306</v>
      </c>
      <c r="D216" s="138" t="s">
        <v>85</v>
      </c>
      <c r="E216" s="138" t="s">
        <v>44</v>
      </c>
      <c r="F216" s="138" t="s">
        <v>180</v>
      </c>
      <c r="G216" s="138" t="s">
        <v>848</v>
      </c>
      <c r="H216" s="139">
        <v>7398</v>
      </c>
      <c r="I216" s="137">
        <v>5</v>
      </c>
      <c r="J216" s="140">
        <f>อุดรธานี!F42</f>
        <v>1140629.27</v>
      </c>
      <c r="K216" s="141">
        <f>อุดรธานี!AJ42</f>
        <v>1188964.56</v>
      </c>
      <c r="L216" s="142">
        <f>อุดรธานี!AK42</f>
        <v>1680788.8199999998</v>
      </c>
      <c r="M216" s="142">
        <f>อุดรธานี!AL42</f>
        <v>1295206.49</v>
      </c>
      <c r="N216" s="138"/>
      <c r="O216" s="138"/>
      <c r="P216" s="138"/>
      <c r="Q216" s="130">
        <f t="shared" si="8"/>
        <v>385582.32999999984</v>
      </c>
      <c r="R216" s="131">
        <f t="shared" si="9"/>
        <v>227.19502838605027</v>
      </c>
    </row>
    <row r="217" spans="1:18" x14ac:dyDescent="0.35">
      <c r="A217" s="137">
        <v>7</v>
      </c>
      <c r="B217" s="138" t="s">
        <v>64</v>
      </c>
      <c r="C217" s="138" t="s">
        <v>306</v>
      </c>
      <c r="D217" s="138" t="s">
        <v>85</v>
      </c>
      <c r="E217" s="138" t="s">
        <v>44</v>
      </c>
      <c r="F217" s="138" t="s">
        <v>180</v>
      </c>
      <c r="G217" s="138" t="s">
        <v>849</v>
      </c>
      <c r="H217" s="139">
        <v>7430</v>
      </c>
      <c r="I217" s="137">
        <v>5</v>
      </c>
      <c r="J217" s="140">
        <f>อุดรธานี!F43</f>
        <v>1231998.6399999999</v>
      </c>
      <c r="K217" s="141">
        <f>อุดรธานี!AJ43</f>
        <v>1280868.48</v>
      </c>
      <c r="L217" s="142">
        <f>อุดรธานี!AK43</f>
        <v>1421399.5499999998</v>
      </c>
      <c r="M217" s="142">
        <f>อุดรธานี!AL43</f>
        <v>1308015.3400000001</v>
      </c>
      <c r="N217" s="138"/>
      <c r="O217" s="138"/>
      <c r="P217" s="138"/>
      <c r="Q217" s="130">
        <f t="shared" si="8"/>
        <v>113384.20999999973</v>
      </c>
      <c r="R217" s="131">
        <f t="shared" si="9"/>
        <v>191.30545760430684</v>
      </c>
    </row>
    <row r="218" spans="1:18" x14ac:dyDescent="0.35">
      <c r="A218" s="137">
        <v>8</v>
      </c>
      <c r="B218" s="138" t="s">
        <v>64</v>
      </c>
      <c r="C218" s="138" t="s">
        <v>306</v>
      </c>
      <c r="D218" s="138" t="s">
        <v>85</v>
      </c>
      <c r="E218" s="138" t="s">
        <v>44</v>
      </c>
      <c r="F218" s="138" t="s">
        <v>180</v>
      </c>
      <c r="G218" s="138" t="s">
        <v>850</v>
      </c>
      <c r="H218" s="139">
        <v>2978</v>
      </c>
      <c r="I218" s="137">
        <v>2</v>
      </c>
      <c r="J218" s="140">
        <f>อุดรธานี!F44</f>
        <v>758631.59</v>
      </c>
      <c r="K218" s="141">
        <f>อุดรธานี!AJ44</f>
        <v>761703.20999999985</v>
      </c>
      <c r="L218" s="142">
        <f>อุดรธานี!AK44</f>
        <v>907577.44000000006</v>
      </c>
      <c r="M218" s="142">
        <f>อุดรธานี!AL44</f>
        <v>788623.96</v>
      </c>
      <c r="N218" s="138"/>
      <c r="O218" s="138"/>
      <c r="P218" s="138"/>
      <c r="Q218" s="130">
        <f t="shared" si="8"/>
        <v>118953.4800000001</v>
      </c>
      <c r="R218" s="131">
        <f t="shared" si="9"/>
        <v>304.76072531900604</v>
      </c>
    </row>
    <row r="219" spans="1:18" x14ac:dyDescent="0.35">
      <c r="A219" s="137">
        <v>9</v>
      </c>
      <c r="B219" s="138" t="s">
        <v>64</v>
      </c>
      <c r="C219" s="138" t="s">
        <v>306</v>
      </c>
      <c r="D219" s="138" t="s">
        <v>85</v>
      </c>
      <c r="E219" s="138" t="s">
        <v>44</v>
      </c>
      <c r="F219" s="138" t="s">
        <v>180</v>
      </c>
      <c r="G219" s="138" t="s">
        <v>851</v>
      </c>
      <c r="H219" s="139">
        <v>3394</v>
      </c>
      <c r="I219" s="137">
        <v>3</v>
      </c>
      <c r="J219" s="140">
        <f>อุดรธานี!F45</f>
        <v>454703.54</v>
      </c>
      <c r="K219" s="141">
        <f>อุดรธานี!AJ45</f>
        <v>446045.51</v>
      </c>
      <c r="L219" s="142">
        <f>อุดรธานี!AK45</f>
        <v>709322.11</v>
      </c>
      <c r="M219" s="142">
        <f>อุดรธานี!AL45</f>
        <v>640080.99</v>
      </c>
      <c r="N219" s="138"/>
      <c r="O219" s="138"/>
      <c r="P219" s="138"/>
      <c r="Q219" s="130">
        <f t="shared" si="8"/>
        <v>69241.119999999995</v>
      </c>
      <c r="R219" s="131">
        <f t="shared" si="9"/>
        <v>208.99296110783735</v>
      </c>
    </row>
    <row r="220" spans="1:18" x14ac:dyDescent="0.35">
      <c r="A220" s="137">
        <v>10</v>
      </c>
      <c r="B220" s="138" t="s">
        <v>64</v>
      </c>
      <c r="C220" s="138" t="s">
        <v>306</v>
      </c>
      <c r="D220" s="138" t="s">
        <v>85</v>
      </c>
      <c r="E220" s="138" t="s">
        <v>44</v>
      </c>
      <c r="F220" s="138" t="s">
        <v>180</v>
      </c>
      <c r="G220" s="138" t="s">
        <v>852</v>
      </c>
      <c r="H220" s="139">
        <v>1969</v>
      </c>
      <c r="I220" s="137">
        <v>2</v>
      </c>
      <c r="J220" s="140">
        <f>อุดรธานี!F46</f>
        <v>394533.36</v>
      </c>
      <c r="K220" s="141">
        <f>อุดรธานี!AJ46</f>
        <v>423358.83</v>
      </c>
      <c r="L220" s="142">
        <f>อุดรธานี!AK46</f>
        <v>665450.13</v>
      </c>
      <c r="M220" s="142">
        <f>อุดรธานี!AL46</f>
        <v>561653.38</v>
      </c>
      <c r="N220" s="138"/>
      <c r="O220" s="138"/>
      <c r="P220" s="138"/>
      <c r="Q220" s="130">
        <f t="shared" si="8"/>
        <v>103796.75</v>
      </c>
      <c r="R220" s="131">
        <f t="shared" si="9"/>
        <v>337.96349923819196</v>
      </c>
    </row>
    <row r="221" spans="1:18" x14ac:dyDescent="0.35">
      <c r="A221" s="137">
        <v>11</v>
      </c>
      <c r="B221" s="138" t="s">
        <v>64</v>
      </c>
      <c r="C221" s="138" t="s">
        <v>306</v>
      </c>
      <c r="D221" s="138" t="s">
        <v>85</v>
      </c>
      <c r="E221" s="138" t="s">
        <v>44</v>
      </c>
      <c r="F221" s="138" t="s">
        <v>180</v>
      </c>
      <c r="G221" s="138" t="s">
        <v>853</v>
      </c>
      <c r="H221" s="139">
        <v>3732</v>
      </c>
      <c r="I221" s="137">
        <v>3</v>
      </c>
      <c r="J221" s="140">
        <f>อุดรธานี!F47</f>
        <v>554673.06999999995</v>
      </c>
      <c r="K221" s="141">
        <f>อุดรธานี!AJ47</f>
        <v>636392.66999999993</v>
      </c>
      <c r="L221" s="142">
        <f>อุดรธานี!AK47</f>
        <v>867497.04</v>
      </c>
      <c r="M221" s="142">
        <f>อุดรธานี!AL47</f>
        <v>766600.48</v>
      </c>
      <c r="N221" s="138"/>
      <c r="O221" s="138"/>
      <c r="P221" s="138"/>
      <c r="Q221" s="130">
        <f t="shared" si="8"/>
        <v>100896.56000000006</v>
      </c>
      <c r="R221" s="131">
        <f t="shared" si="9"/>
        <v>232.44829581993571</v>
      </c>
    </row>
    <row r="222" spans="1:18" x14ac:dyDescent="0.35">
      <c r="A222" s="137">
        <v>12</v>
      </c>
      <c r="B222" s="138" t="s">
        <v>64</v>
      </c>
      <c r="C222" s="138" t="s">
        <v>306</v>
      </c>
      <c r="D222" s="138" t="s">
        <v>85</v>
      </c>
      <c r="E222" s="138" t="s">
        <v>44</v>
      </c>
      <c r="F222" s="138" t="s">
        <v>180</v>
      </c>
      <c r="G222" s="138" t="s">
        <v>854</v>
      </c>
      <c r="H222" s="139">
        <v>3225</v>
      </c>
      <c r="I222" s="137">
        <v>3</v>
      </c>
      <c r="J222" s="140">
        <f>อุดรธานี!F48</f>
        <v>678316.31</v>
      </c>
      <c r="K222" s="141">
        <f>อุดรธานี!AJ48</f>
        <v>689370.66000000015</v>
      </c>
      <c r="L222" s="142">
        <f>อุดรธานี!AK48</f>
        <v>744280.83</v>
      </c>
      <c r="M222" s="142">
        <f>อุดรธานี!AL48</f>
        <v>581582.47</v>
      </c>
      <c r="N222" s="138"/>
      <c r="O222" s="138"/>
      <c r="P222" s="138"/>
      <c r="Q222" s="130">
        <f t="shared" si="8"/>
        <v>162698.35999999999</v>
      </c>
      <c r="R222" s="131">
        <f t="shared" si="9"/>
        <v>230.78475348837208</v>
      </c>
    </row>
    <row r="223" spans="1:18" s="149" customFormat="1" x14ac:dyDescent="0.35">
      <c r="A223" s="143">
        <v>2</v>
      </c>
      <c r="B223" s="144" t="s">
        <v>64</v>
      </c>
      <c r="C223" s="144"/>
      <c r="D223" s="144"/>
      <c r="E223" s="144" t="s">
        <v>77</v>
      </c>
      <c r="F223" s="144"/>
      <c r="G223" s="144" t="s">
        <v>308</v>
      </c>
      <c r="H223" s="150">
        <f>SUM(H211:H222)</f>
        <v>44894</v>
      </c>
      <c r="I223" s="143"/>
      <c r="J223" s="146">
        <f>SUM(J211:J222)</f>
        <v>8566473.3200000003</v>
      </c>
      <c r="K223" s="146">
        <f>SUM(K211:K222)</f>
        <v>8913240.5899999999</v>
      </c>
      <c r="L223" s="146">
        <f>SUM(L211:L222)</f>
        <v>10874851.35</v>
      </c>
      <c r="M223" s="146">
        <f>SUM(M211:M222)</f>
        <v>9138284.2100000009</v>
      </c>
      <c r="N223" s="144">
        <v>11</v>
      </c>
      <c r="O223" s="144">
        <v>11</v>
      </c>
      <c r="P223" s="144">
        <f>N223-O223</f>
        <v>0</v>
      </c>
      <c r="Q223" s="147">
        <f t="shared" si="8"/>
        <v>1736567.1399999987</v>
      </c>
      <c r="R223" s="148">
        <f>L223/H223</f>
        <v>242.23395888091949</v>
      </c>
    </row>
    <row r="224" spans="1:18" x14ac:dyDescent="0.35">
      <c r="A224" s="137">
        <v>1</v>
      </c>
      <c r="B224" s="138" t="s">
        <v>64</v>
      </c>
      <c r="C224" s="138" t="s">
        <v>31</v>
      </c>
      <c r="D224" s="138" t="s">
        <v>92</v>
      </c>
      <c r="E224" s="138" t="s">
        <v>32</v>
      </c>
      <c r="F224" s="138" t="s">
        <v>210</v>
      </c>
      <c r="G224" s="138" t="s">
        <v>309</v>
      </c>
      <c r="H224" s="139"/>
      <c r="I224" s="137"/>
      <c r="J224" s="140"/>
      <c r="K224" s="141"/>
      <c r="L224" s="142"/>
      <c r="M224" s="142"/>
      <c r="N224" s="138"/>
      <c r="O224" s="138"/>
      <c r="P224" s="138"/>
    </row>
    <row r="225" spans="1:18" x14ac:dyDescent="0.35">
      <c r="A225" s="137">
        <v>2</v>
      </c>
      <c r="B225" s="138" t="s">
        <v>64</v>
      </c>
      <c r="C225" s="138" t="s">
        <v>31</v>
      </c>
      <c r="D225" s="138" t="s">
        <v>92</v>
      </c>
      <c r="E225" s="138" t="s">
        <v>32</v>
      </c>
      <c r="F225" s="138" t="s">
        <v>180</v>
      </c>
      <c r="G225" s="138" t="s">
        <v>855</v>
      </c>
      <c r="H225" s="139">
        <v>3207</v>
      </c>
      <c r="I225" s="137">
        <v>3</v>
      </c>
      <c r="J225" s="140">
        <f>อุดรธานี!F49</f>
        <v>387564.26</v>
      </c>
      <c r="K225" s="141">
        <f>อุดรธานี!AJ49</f>
        <v>602178.59</v>
      </c>
      <c r="L225" s="142">
        <f>อุดรธานี!AK49</f>
        <v>882628.98</v>
      </c>
      <c r="M225" s="142">
        <f>อุดรธานี!AL49</f>
        <v>805759.5</v>
      </c>
      <c r="N225" s="138"/>
      <c r="O225" s="138"/>
      <c r="P225" s="138"/>
      <c r="Q225" s="130">
        <f t="shared" si="8"/>
        <v>76869.479999999981</v>
      </c>
      <c r="R225" s="131">
        <f t="shared" si="9"/>
        <v>275.21951356407857</v>
      </c>
    </row>
    <row r="226" spans="1:18" x14ac:dyDescent="0.35">
      <c r="A226" s="137">
        <v>3</v>
      </c>
      <c r="B226" s="138" t="s">
        <v>64</v>
      </c>
      <c r="C226" s="138" t="s">
        <v>31</v>
      </c>
      <c r="D226" s="138" t="s">
        <v>92</v>
      </c>
      <c r="E226" s="138" t="s">
        <v>32</v>
      </c>
      <c r="F226" s="138" t="s">
        <v>180</v>
      </c>
      <c r="G226" s="138" t="s">
        <v>856</v>
      </c>
      <c r="H226" s="139">
        <v>3287</v>
      </c>
      <c r="I226" s="137">
        <v>3</v>
      </c>
      <c r="J226" s="140">
        <f>อุดรธานี!F50</f>
        <v>271675.46999999997</v>
      </c>
      <c r="K226" s="140">
        <f>อุดรธานี!AJ50</f>
        <v>465396.57999999996</v>
      </c>
      <c r="L226" s="142">
        <f>อุดรธานี!AK50</f>
        <v>1169623.1400000001</v>
      </c>
      <c r="M226" s="142">
        <f>อุดรธานี!AL50</f>
        <v>900791.46000000008</v>
      </c>
      <c r="N226" s="138"/>
      <c r="O226" s="138"/>
      <c r="P226" s="138"/>
      <c r="Q226" s="130">
        <f t="shared" si="8"/>
        <v>268831.68000000005</v>
      </c>
      <c r="R226" s="131">
        <f t="shared" si="9"/>
        <v>355.83302099178587</v>
      </c>
    </row>
    <row r="227" spans="1:18" s="188" customFormat="1" x14ac:dyDescent="0.35">
      <c r="A227" s="182">
        <v>4</v>
      </c>
      <c r="B227" s="183" t="s">
        <v>64</v>
      </c>
      <c r="C227" s="183" t="s">
        <v>31</v>
      </c>
      <c r="D227" s="183" t="s">
        <v>92</v>
      </c>
      <c r="E227" s="183" t="s">
        <v>32</v>
      </c>
      <c r="F227" s="183" t="s">
        <v>180</v>
      </c>
      <c r="G227" s="183" t="s">
        <v>857</v>
      </c>
      <c r="H227" s="184">
        <v>3009</v>
      </c>
      <c r="I227" s="185">
        <v>3</v>
      </c>
      <c r="J227" s="191">
        <f>อุดรธานี!F51</f>
        <v>213502.5</v>
      </c>
      <c r="K227" s="191">
        <f>อุดรธานี!AJ51</f>
        <v>263947.5</v>
      </c>
      <c r="L227" s="191">
        <f>อุดรธานี!AK51</f>
        <v>853712.2</v>
      </c>
      <c r="M227" s="191">
        <f>อุดรธานี!AL51</f>
        <v>758748.93</v>
      </c>
      <c r="N227" s="183"/>
      <c r="O227" s="183"/>
      <c r="P227" s="183"/>
      <c r="Q227" s="187">
        <f t="shared" si="8"/>
        <v>94963.269999999902</v>
      </c>
      <c r="R227" s="187">
        <f t="shared" si="9"/>
        <v>283.71957460950478</v>
      </c>
    </row>
    <row r="228" spans="1:18" s="188" customFormat="1" x14ac:dyDescent="0.35">
      <c r="A228" s="182">
        <v>5</v>
      </c>
      <c r="B228" s="183" t="s">
        <v>64</v>
      </c>
      <c r="C228" s="183" t="s">
        <v>31</v>
      </c>
      <c r="D228" s="183" t="s">
        <v>92</v>
      </c>
      <c r="E228" s="183" t="s">
        <v>32</v>
      </c>
      <c r="F228" s="183" t="s">
        <v>180</v>
      </c>
      <c r="G228" s="183" t="s">
        <v>858</v>
      </c>
      <c r="H228" s="184">
        <v>2495</v>
      </c>
      <c r="I228" s="185">
        <v>2</v>
      </c>
      <c r="J228" s="191">
        <f>อุดรธานี!F52</f>
        <v>315443.02</v>
      </c>
      <c r="K228" s="191">
        <f>อุดรธานี!AJ52</f>
        <v>421641.67</v>
      </c>
      <c r="L228" s="191">
        <f>อุดรธานี!AK52</f>
        <v>1243471.98</v>
      </c>
      <c r="M228" s="191">
        <f>อุดรธานี!AL52</f>
        <v>968849.76</v>
      </c>
      <c r="N228" s="183"/>
      <c r="O228" s="183"/>
      <c r="P228" s="183"/>
      <c r="Q228" s="187">
        <f t="shared" si="8"/>
        <v>274622.21999999997</v>
      </c>
      <c r="R228" s="187">
        <f t="shared" si="9"/>
        <v>498.38556312625252</v>
      </c>
    </row>
    <row r="229" spans="1:18" s="188" customFormat="1" x14ac:dyDescent="0.35">
      <c r="A229" s="182">
        <v>6</v>
      </c>
      <c r="B229" s="183" t="s">
        <v>64</v>
      </c>
      <c r="C229" s="183" t="s">
        <v>31</v>
      </c>
      <c r="D229" s="183" t="s">
        <v>92</v>
      </c>
      <c r="E229" s="183" t="s">
        <v>32</v>
      </c>
      <c r="F229" s="183" t="s">
        <v>180</v>
      </c>
      <c r="G229" s="183" t="s">
        <v>859</v>
      </c>
      <c r="H229" s="184">
        <v>5264</v>
      </c>
      <c r="I229" s="185">
        <v>4</v>
      </c>
      <c r="J229" s="191">
        <f>อุดรธานี!F53</f>
        <v>294821.8</v>
      </c>
      <c r="K229" s="191">
        <f>อุดรธานี!AJ53</f>
        <v>255035.89</v>
      </c>
      <c r="L229" s="191">
        <f>อุดรธานี!AK53</f>
        <v>772562.83000000007</v>
      </c>
      <c r="M229" s="191">
        <f>อุดรธานี!AL53</f>
        <v>1111538.71</v>
      </c>
      <c r="N229" s="183"/>
      <c r="O229" s="183"/>
      <c r="P229" s="183"/>
      <c r="Q229" s="187">
        <f t="shared" si="8"/>
        <v>-338975.87999999989</v>
      </c>
      <c r="R229" s="187">
        <f t="shared" si="9"/>
        <v>146.76345554711247</v>
      </c>
    </row>
    <row r="230" spans="1:18" s="195" customFormat="1" x14ac:dyDescent="0.35">
      <c r="A230" s="189">
        <v>7</v>
      </c>
      <c r="B230" s="190" t="s">
        <v>64</v>
      </c>
      <c r="C230" s="190" t="s">
        <v>31</v>
      </c>
      <c r="D230" s="190" t="s">
        <v>92</v>
      </c>
      <c r="E230" s="190" t="s">
        <v>32</v>
      </c>
      <c r="F230" s="190" t="s">
        <v>180</v>
      </c>
      <c r="G230" s="190" t="s">
        <v>860</v>
      </c>
      <c r="H230" s="184">
        <v>2213</v>
      </c>
      <c r="I230" s="189">
        <v>2</v>
      </c>
      <c r="J230" s="191">
        <f>อุดรธานี!F54</f>
        <v>438080.47</v>
      </c>
      <c r="K230" s="191">
        <f>อุดรธานี!AJ54</f>
        <v>646295.55999999994</v>
      </c>
      <c r="L230" s="191">
        <f>อุดรธานี!AK54</f>
        <v>680415.11</v>
      </c>
      <c r="M230" s="191">
        <f>อุดรธานี!AL54</f>
        <v>632588.79999999993</v>
      </c>
      <c r="N230" s="190"/>
      <c r="O230" s="190"/>
      <c r="P230" s="190"/>
      <c r="Q230" s="193">
        <f t="shared" si="8"/>
        <v>47826.310000000056</v>
      </c>
      <c r="R230" s="194">
        <f t="shared" si="9"/>
        <v>307.46276999548127</v>
      </c>
    </row>
    <row r="231" spans="1:18" s="195" customFormat="1" x14ac:dyDescent="0.35">
      <c r="A231" s="189">
        <v>8</v>
      </c>
      <c r="B231" s="190" t="s">
        <v>64</v>
      </c>
      <c r="C231" s="190" t="s">
        <v>31</v>
      </c>
      <c r="D231" s="190" t="s">
        <v>92</v>
      </c>
      <c r="E231" s="190" t="s">
        <v>32</v>
      </c>
      <c r="F231" s="190" t="s">
        <v>180</v>
      </c>
      <c r="G231" s="190" t="s">
        <v>861</v>
      </c>
      <c r="H231" s="184">
        <v>2562</v>
      </c>
      <c r="I231" s="189">
        <v>2</v>
      </c>
      <c r="J231" s="191">
        <f>อุดรธานี!F55</f>
        <v>198643.74</v>
      </c>
      <c r="K231" s="191">
        <f>อุดรธานี!AJ55</f>
        <v>325736.75</v>
      </c>
      <c r="L231" s="191">
        <f>อุดรธานี!AK55</f>
        <v>772503.41999999993</v>
      </c>
      <c r="M231" s="191">
        <f>อุดรธานี!AL55</f>
        <v>613972.65999999992</v>
      </c>
      <c r="N231" s="190"/>
      <c r="O231" s="190"/>
      <c r="P231" s="190"/>
      <c r="Q231" s="193">
        <f t="shared" si="8"/>
        <v>158530.76</v>
      </c>
      <c r="R231" s="194">
        <f t="shared" si="9"/>
        <v>301.52358313817325</v>
      </c>
    </row>
    <row r="232" spans="1:18" s="188" customFormat="1" x14ac:dyDescent="0.35">
      <c r="A232" s="182">
        <v>9</v>
      </c>
      <c r="B232" s="183" t="s">
        <v>64</v>
      </c>
      <c r="C232" s="183" t="s">
        <v>31</v>
      </c>
      <c r="D232" s="183" t="s">
        <v>92</v>
      </c>
      <c r="E232" s="183" t="s">
        <v>32</v>
      </c>
      <c r="F232" s="183" t="s">
        <v>180</v>
      </c>
      <c r="G232" s="183" t="s">
        <v>862</v>
      </c>
      <c r="H232" s="184">
        <v>7114</v>
      </c>
      <c r="I232" s="185">
        <v>5</v>
      </c>
      <c r="J232" s="191">
        <f>อุดรธานี!F56</f>
        <v>412042.27</v>
      </c>
      <c r="K232" s="191">
        <f>อุดรธานี!AJ56</f>
        <v>521031.20999999996</v>
      </c>
      <c r="L232" s="191">
        <f>อุดรธานี!AK56</f>
        <v>1272916.72</v>
      </c>
      <c r="M232" s="191">
        <f>อุดรธานี!AL56</f>
        <v>1195187.95</v>
      </c>
      <c r="N232" s="183"/>
      <c r="O232" s="183"/>
      <c r="P232" s="183"/>
      <c r="Q232" s="187">
        <f t="shared" si="8"/>
        <v>77728.770000000019</v>
      </c>
      <c r="R232" s="187">
        <f t="shared" si="9"/>
        <v>178.93122294068036</v>
      </c>
    </row>
    <row r="233" spans="1:18" s="195" customFormat="1" x14ac:dyDescent="0.35">
      <c r="A233" s="189">
        <v>10</v>
      </c>
      <c r="B233" s="190" t="s">
        <v>64</v>
      </c>
      <c r="C233" s="190" t="s">
        <v>31</v>
      </c>
      <c r="D233" s="190" t="s">
        <v>92</v>
      </c>
      <c r="E233" s="190" t="s">
        <v>32</v>
      </c>
      <c r="F233" s="190" t="s">
        <v>180</v>
      </c>
      <c r="G233" s="190" t="s">
        <v>863</v>
      </c>
      <c r="H233" s="184">
        <v>6804</v>
      </c>
      <c r="I233" s="189">
        <v>5</v>
      </c>
      <c r="J233" s="191">
        <f>อุดรธานี!F57</f>
        <v>313397.26</v>
      </c>
      <c r="K233" s="192">
        <f>อุดรธานี!AJ57</f>
        <v>348610.32</v>
      </c>
      <c r="L233" s="191">
        <f>อุดรธานี!AK57</f>
        <v>1194113.9300000002</v>
      </c>
      <c r="M233" s="191">
        <f>อุดรธานี!AL57</f>
        <v>1040487.2200000001</v>
      </c>
      <c r="N233" s="190"/>
      <c r="O233" s="190"/>
      <c r="P233" s="190"/>
      <c r="Q233" s="193">
        <f t="shared" si="8"/>
        <v>153626.71000000008</v>
      </c>
      <c r="R233" s="194">
        <f t="shared" si="9"/>
        <v>175.50175338036451</v>
      </c>
    </row>
    <row r="234" spans="1:18" s="188" customFormat="1" x14ac:dyDescent="0.35">
      <c r="A234" s="182">
        <v>11</v>
      </c>
      <c r="B234" s="183" t="s">
        <v>64</v>
      </c>
      <c r="C234" s="183" t="s">
        <v>31</v>
      </c>
      <c r="D234" s="183" t="s">
        <v>92</v>
      </c>
      <c r="E234" s="183" t="s">
        <v>32</v>
      </c>
      <c r="F234" s="183" t="s">
        <v>180</v>
      </c>
      <c r="G234" s="183" t="s">
        <v>864</v>
      </c>
      <c r="H234" s="184">
        <v>3739</v>
      </c>
      <c r="I234" s="185">
        <v>3</v>
      </c>
      <c r="J234" s="186">
        <f>อุดรธานี!F58</f>
        <v>309810.59000000003</v>
      </c>
      <c r="K234" s="186">
        <f>อุดรธานี!AJ58</f>
        <v>552944.69999999995</v>
      </c>
      <c r="L234" s="186">
        <f>อุดรธานี!AK58</f>
        <v>1235942.48</v>
      </c>
      <c r="M234" s="186">
        <f>อุดรธานี!AL58</f>
        <v>1115554.29</v>
      </c>
      <c r="N234" s="183"/>
      <c r="O234" s="183"/>
      <c r="P234" s="183"/>
      <c r="Q234" s="187">
        <f t="shared" si="8"/>
        <v>120388.18999999994</v>
      </c>
      <c r="R234" s="187">
        <f t="shared" si="9"/>
        <v>330.5542872425782</v>
      </c>
    </row>
    <row r="235" spans="1:18" s="188" customFormat="1" x14ac:dyDescent="0.35">
      <c r="A235" s="182">
        <v>12</v>
      </c>
      <c r="B235" s="183" t="s">
        <v>64</v>
      </c>
      <c r="C235" s="183" t="s">
        <v>31</v>
      </c>
      <c r="D235" s="183" t="s">
        <v>92</v>
      </c>
      <c r="E235" s="183" t="s">
        <v>32</v>
      </c>
      <c r="F235" s="183" t="s">
        <v>180</v>
      </c>
      <c r="G235" s="183" t="s">
        <v>865</v>
      </c>
      <c r="H235" s="184">
        <v>2743</v>
      </c>
      <c r="I235" s="185">
        <v>2</v>
      </c>
      <c r="J235" s="186">
        <f>อุดรธานี!F59</f>
        <v>183949.78</v>
      </c>
      <c r="K235" s="186">
        <f>อุดรธานี!AJ59</f>
        <v>499317.01</v>
      </c>
      <c r="L235" s="186">
        <f>อุดรธานี!AK59</f>
        <v>886360.26</v>
      </c>
      <c r="M235" s="186">
        <f>อุดรธานี!AL59</f>
        <v>701468.54</v>
      </c>
      <c r="N235" s="183"/>
      <c r="O235" s="183"/>
      <c r="P235" s="183"/>
      <c r="Q235" s="187">
        <f t="shared" si="8"/>
        <v>184891.71999999997</v>
      </c>
      <c r="R235" s="187">
        <f t="shared" si="9"/>
        <v>323.13534815895008</v>
      </c>
    </row>
    <row r="236" spans="1:18" s="149" customFormat="1" x14ac:dyDescent="0.35">
      <c r="A236" s="143">
        <v>3</v>
      </c>
      <c r="B236" s="144" t="s">
        <v>64</v>
      </c>
      <c r="C236" s="144"/>
      <c r="D236" s="144"/>
      <c r="E236" s="144" t="s">
        <v>77</v>
      </c>
      <c r="F236" s="144"/>
      <c r="G236" s="144" t="s">
        <v>310</v>
      </c>
      <c r="H236" s="150">
        <f>SUM(H224:H235)</f>
        <v>42437</v>
      </c>
      <c r="I236" s="143"/>
      <c r="J236" s="146">
        <f>SUM(J224:J235)</f>
        <v>3338931.1599999997</v>
      </c>
      <c r="K236" s="146">
        <f>SUM(K224:K235)</f>
        <v>4902135.7799999993</v>
      </c>
      <c r="L236" s="146">
        <f>SUM(L224:L235)</f>
        <v>10964251.050000001</v>
      </c>
      <c r="M236" s="146">
        <f>SUM(M224:M235)</f>
        <v>9844947.8200000003</v>
      </c>
      <c r="N236" s="144">
        <v>11</v>
      </c>
      <c r="O236" s="144">
        <v>11</v>
      </c>
      <c r="P236" s="144">
        <f>N236-O236</f>
        <v>0</v>
      </c>
      <c r="Q236" s="196">
        <f t="shared" si="8"/>
        <v>1119303.2300000004</v>
      </c>
      <c r="R236" s="148">
        <f>L236/H236</f>
        <v>258.3653663077032</v>
      </c>
    </row>
    <row r="237" spans="1:18" x14ac:dyDescent="0.35">
      <c r="A237" s="137">
        <v>1</v>
      </c>
      <c r="B237" s="138" t="s">
        <v>64</v>
      </c>
      <c r="C237" s="138" t="s">
        <v>33</v>
      </c>
      <c r="D237" s="138" t="s">
        <v>99</v>
      </c>
      <c r="E237" s="138" t="s">
        <v>34</v>
      </c>
      <c r="F237" s="138" t="s">
        <v>177</v>
      </c>
      <c r="G237" s="138" t="s">
        <v>311</v>
      </c>
      <c r="H237" s="139"/>
      <c r="I237" s="137"/>
      <c r="J237" s="140"/>
      <c r="K237" s="141"/>
      <c r="L237" s="142"/>
      <c r="M237" s="142"/>
      <c r="N237" s="138"/>
      <c r="O237" s="138"/>
      <c r="P237" s="138"/>
    </row>
    <row r="238" spans="1:18" s="157" customFormat="1" x14ac:dyDescent="0.35">
      <c r="A238" s="151">
        <v>2</v>
      </c>
      <c r="B238" s="152" t="s">
        <v>64</v>
      </c>
      <c r="C238" s="152" t="s">
        <v>33</v>
      </c>
      <c r="D238" s="152" t="s">
        <v>99</v>
      </c>
      <c r="E238" s="152" t="s">
        <v>34</v>
      </c>
      <c r="F238" s="152" t="s">
        <v>180</v>
      </c>
      <c r="G238" s="152" t="s">
        <v>866</v>
      </c>
      <c r="H238" s="153">
        <v>4721</v>
      </c>
      <c r="I238" s="151">
        <v>4</v>
      </c>
      <c r="J238" s="142">
        <f>อุดรธานี!F60</f>
        <v>1275515.25</v>
      </c>
      <c r="K238" s="142">
        <f>อุดรธานี!AJ60</f>
        <v>1336412.3099999998</v>
      </c>
      <c r="L238" s="142">
        <f>อุดรธานี!AK60</f>
        <v>853649.02</v>
      </c>
      <c r="M238" s="142">
        <f>อุดรธานี!AL60</f>
        <v>722486.25</v>
      </c>
      <c r="N238" s="197"/>
      <c r="O238" s="197"/>
      <c r="P238" s="197"/>
      <c r="Q238" s="155">
        <f t="shared" si="8"/>
        <v>131162.77000000002</v>
      </c>
      <c r="R238" s="156">
        <f t="shared" si="9"/>
        <v>180.81953399703454</v>
      </c>
    </row>
    <row r="239" spans="1:18" x14ac:dyDescent="0.35">
      <c r="A239" s="137">
        <v>3</v>
      </c>
      <c r="B239" s="138" t="s">
        <v>64</v>
      </c>
      <c r="C239" s="138" t="s">
        <v>33</v>
      </c>
      <c r="D239" s="138" t="s">
        <v>99</v>
      </c>
      <c r="E239" s="138" t="s">
        <v>34</v>
      </c>
      <c r="F239" s="138" t="s">
        <v>180</v>
      </c>
      <c r="G239" s="138" t="s">
        <v>867</v>
      </c>
      <c r="H239" s="139">
        <v>8384</v>
      </c>
      <c r="I239" s="137">
        <v>5</v>
      </c>
      <c r="J239" s="191">
        <f>อุดรธานี!F61</f>
        <v>1913772.3</v>
      </c>
      <c r="K239" s="191">
        <f>อุดรธานี!AJ61</f>
        <v>2054511.0900000003</v>
      </c>
      <c r="L239" s="191">
        <f>อุดรธานี!AK61</f>
        <v>2514944.0700000003</v>
      </c>
      <c r="M239" s="191">
        <f>อุดรธานี!AL61</f>
        <v>1957430.9800000002</v>
      </c>
      <c r="N239" s="138"/>
      <c r="O239" s="138"/>
      <c r="P239" s="138"/>
      <c r="Q239" s="130">
        <f t="shared" si="8"/>
        <v>557513.09000000008</v>
      </c>
      <c r="R239" s="131">
        <f t="shared" si="9"/>
        <v>299.96947399809164</v>
      </c>
    </row>
    <row r="240" spans="1:18" x14ac:dyDescent="0.35">
      <c r="A240" s="151">
        <v>4</v>
      </c>
      <c r="B240" s="138" t="s">
        <v>64</v>
      </c>
      <c r="C240" s="138" t="s">
        <v>33</v>
      </c>
      <c r="D240" s="138" t="s">
        <v>99</v>
      </c>
      <c r="E240" s="138" t="s">
        <v>34</v>
      </c>
      <c r="F240" s="138" t="s">
        <v>180</v>
      </c>
      <c r="G240" s="138" t="s">
        <v>868</v>
      </c>
      <c r="H240" s="139">
        <v>4586</v>
      </c>
      <c r="I240" s="137">
        <v>4</v>
      </c>
      <c r="J240" s="191">
        <f>อุดรธานี!F62</f>
        <v>201224.75</v>
      </c>
      <c r="K240" s="191">
        <f>อุดรธานี!AJ62</f>
        <v>566498.49</v>
      </c>
      <c r="L240" s="191">
        <f>อุดรธานี!AK62</f>
        <v>996311.35</v>
      </c>
      <c r="M240" s="191">
        <f>อุดรธานี!AL62</f>
        <v>1088037.04</v>
      </c>
      <c r="N240" s="138"/>
      <c r="O240" s="138"/>
      <c r="P240" s="138"/>
      <c r="Q240" s="130">
        <f t="shared" si="8"/>
        <v>-91725.690000000061</v>
      </c>
      <c r="R240" s="131">
        <f t="shared" si="9"/>
        <v>217.25062145660706</v>
      </c>
    </row>
    <row r="241" spans="1:18" x14ac:dyDescent="0.35">
      <c r="A241" s="137">
        <v>5</v>
      </c>
      <c r="B241" s="138" t="s">
        <v>64</v>
      </c>
      <c r="C241" s="138" t="s">
        <v>33</v>
      </c>
      <c r="D241" s="138" t="s">
        <v>99</v>
      </c>
      <c r="E241" s="138" t="s">
        <v>34</v>
      </c>
      <c r="F241" s="138" t="s">
        <v>180</v>
      </c>
      <c r="G241" s="138" t="s">
        <v>869</v>
      </c>
      <c r="H241" s="139">
        <v>3004</v>
      </c>
      <c r="I241" s="137">
        <v>2</v>
      </c>
      <c r="J241" s="191">
        <f>อุดรธานี!F63</f>
        <v>493193.52</v>
      </c>
      <c r="K241" s="191">
        <f>อุดรธานี!AJ63</f>
        <v>538912.67000000004</v>
      </c>
      <c r="L241" s="191">
        <f>อุดรธานี!AK63</f>
        <v>788216.76</v>
      </c>
      <c r="M241" s="191">
        <f>อุดรธานี!AL63</f>
        <v>656852.12</v>
      </c>
      <c r="N241" s="138"/>
      <c r="O241" s="138"/>
      <c r="P241" s="138"/>
      <c r="Q241" s="130">
        <f t="shared" si="8"/>
        <v>131364.64000000001</v>
      </c>
      <c r="R241" s="131">
        <f t="shared" si="9"/>
        <v>262.38906790945407</v>
      </c>
    </row>
    <row r="242" spans="1:18" x14ac:dyDescent="0.35">
      <c r="A242" s="151">
        <v>6</v>
      </c>
      <c r="B242" s="138" t="s">
        <v>64</v>
      </c>
      <c r="C242" s="138" t="s">
        <v>33</v>
      </c>
      <c r="D242" s="138" t="s">
        <v>99</v>
      </c>
      <c r="E242" s="138" t="s">
        <v>34</v>
      </c>
      <c r="F242" s="138" t="s">
        <v>180</v>
      </c>
      <c r="G242" s="138" t="s">
        <v>870</v>
      </c>
      <c r="H242" s="139">
        <v>7236</v>
      </c>
      <c r="I242" s="137">
        <v>5</v>
      </c>
      <c r="J242" s="191">
        <f>อุดรธานี!F64</f>
        <v>593118.96</v>
      </c>
      <c r="K242" s="191">
        <f>อุดรธานี!AJ64</f>
        <v>617422.80999999994</v>
      </c>
      <c r="L242" s="191">
        <f>อุดรธานี!AK64</f>
        <v>1112502.06</v>
      </c>
      <c r="M242" s="191">
        <f>อุดรธานี!AL64</f>
        <v>801206.40999999992</v>
      </c>
      <c r="N242" s="138"/>
      <c r="O242" s="138"/>
      <c r="P242" s="138"/>
      <c r="Q242" s="130">
        <f t="shared" si="8"/>
        <v>311295.65000000014</v>
      </c>
      <c r="R242" s="131">
        <f t="shared" si="9"/>
        <v>153.74544776119404</v>
      </c>
    </row>
    <row r="243" spans="1:18" x14ac:dyDescent="0.35">
      <c r="A243" s="137">
        <v>7</v>
      </c>
      <c r="B243" s="138" t="s">
        <v>64</v>
      </c>
      <c r="C243" s="138" t="s">
        <v>33</v>
      </c>
      <c r="D243" s="138" t="s">
        <v>99</v>
      </c>
      <c r="E243" s="138" t="s">
        <v>34</v>
      </c>
      <c r="F243" s="138" t="s">
        <v>180</v>
      </c>
      <c r="G243" s="138" t="s">
        <v>871</v>
      </c>
      <c r="H243" s="139">
        <v>5706</v>
      </c>
      <c r="I243" s="137">
        <v>4</v>
      </c>
      <c r="J243" s="191">
        <f>อุดรธานี!F65</f>
        <v>651797.31999999995</v>
      </c>
      <c r="K243" s="191">
        <f>อุดรธานี!AJ65</f>
        <v>838487.82999999984</v>
      </c>
      <c r="L243" s="191">
        <f>อุดรธานี!AK65</f>
        <v>1807622.34</v>
      </c>
      <c r="M243" s="191">
        <f>อุดรธานี!AL65</f>
        <v>1267285.8799999999</v>
      </c>
      <c r="N243" s="138"/>
      <c r="O243" s="138"/>
      <c r="P243" s="138"/>
      <c r="Q243" s="130">
        <f t="shared" si="8"/>
        <v>540336.4600000002</v>
      </c>
      <c r="R243" s="131">
        <f t="shared" si="9"/>
        <v>316.79325972660359</v>
      </c>
    </row>
    <row r="244" spans="1:18" x14ac:dyDescent="0.35">
      <c r="A244" s="151">
        <v>8</v>
      </c>
      <c r="B244" s="138" t="s">
        <v>64</v>
      </c>
      <c r="C244" s="138" t="s">
        <v>33</v>
      </c>
      <c r="D244" s="138" t="s">
        <v>99</v>
      </c>
      <c r="E244" s="138" t="s">
        <v>34</v>
      </c>
      <c r="F244" s="138" t="s">
        <v>180</v>
      </c>
      <c r="G244" s="138" t="s">
        <v>873</v>
      </c>
      <c r="H244" s="139">
        <v>3449</v>
      </c>
      <c r="I244" s="137">
        <v>3</v>
      </c>
      <c r="J244" s="191">
        <f>อุดรธานี!F67</f>
        <v>726047.97</v>
      </c>
      <c r="K244" s="191">
        <f>อุดรธานี!AJ67</f>
        <v>815879.08</v>
      </c>
      <c r="L244" s="191">
        <f>อุดรธานี!AK67</f>
        <v>793942.08</v>
      </c>
      <c r="M244" s="191">
        <f>อุดรธานี!AL67</f>
        <v>718237.39</v>
      </c>
      <c r="N244" s="138"/>
      <c r="O244" s="138"/>
      <c r="P244" s="138"/>
      <c r="Q244" s="130">
        <f t="shared" si="8"/>
        <v>75704.689999999944</v>
      </c>
      <c r="R244" s="131">
        <f t="shared" si="9"/>
        <v>230.19486227892142</v>
      </c>
    </row>
    <row r="245" spans="1:18" x14ac:dyDescent="0.35">
      <c r="A245" s="137">
        <v>9</v>
      </c>
      <c r="B245" s="138" t="s">
        <v>64</v>
      </c>
      <c r="C245" s="138" t="s">
        <v>33</v>
      </c>
      <c r="D245" s="138" t="s">
        <v>99</v>
      </c>
      <c r="E245" s="138" t="s">
        <v>34</v>
      </c>
      <c r="F245" s="138" t="s">
        <v>180</v>
      </c>
      <c r="G245" s="138" t="s">
        <v>874</v>
      </c>
      <c r="H245" s="139">
        <v>4497</v>
      </c>
      <c r="I245" s="137">
        <v>3</v>
      </c>
      <c r="J245" s="191">
        <f>อุดรธานี!F68</f>
        <v>657672.11</v>
      </c>
      <c r="K245" s="191">
        <f>อุดรธานี!AJ68</f>
        <v>731570.37</v>
      </c>
      <c r="L245" s="191">
        <f>อุดรธานี!AK68</f>
        <v>925402.6</v>
      </c>
      <c r="M245" s="191">
        <f>อุดรธานี!AL68</f>
        <v>749542.29</v>
      </c>
      <c r="N245" s="138"/>
      <c r="O245" s="138"/>
      <c r="P245" s="138"/>
      <c r="Q245" s="130">
        <f t="shared" si="8"/>
        <v>175860.30999999994</v>
      </c>
      <c r="R245" s="131">
        <f t="shared" si="9"/>
        <v>205.78221036246387</v>
      </c>
    </row>
    <row r="246" spans="1:18" x14ac:dyDescent="0.35">
      <c r="A246" s="151">
        <v>10</v>
      </c>
      <c r="B246" s="138" t="s">
        <v>64</v>
      </c>
      <c r="C246" s="138" t="s">
        <v>33</v>
      </c>
      <c r="D246" s="138" t="s">
        <v>99</v>
      </c>
      <c r="E246" s="138" t="s">
        <v>34</v>
      </c>
      <c r="F246" s="138" t="s">
        <v>180</v>
      </c>
      <c r="G246" s="138" t="s">
        <v>875</v>
      </c>
      <c r="H246" s="139">
        <v>3008</v>
      </c>
      <c r="I246" s="137">
        <v>3</v>
      </c>
      <c r="J246" s="191">
        <f>อุดรธานี!F69</f>
        <v>173375.54</v>
      </c>
      <c r="K246" s="191">
        <f>อุดรธานี!AJ69</f>
        <v>196029.89</v>
      </c>
      <c r="L246" s="191">
        <f>อุดรธานี!AK69</f>
        <v>546086.66999999993</v>
      </c>
      <c r="M246" s="191">
        <f>อุดรธานี!AL69</f>
        <v>546334.17999999993</v>
      </c>
      <c r="N246" s="138"/>
      <c r="O246" s="138"/>
      <c r="P246" s="138"/>
      <c r="Q246" s="130">
        <f t="shared" si="8"/>
        <v>-247.51000000000931</v>
      </c>
      <c r="R246" s="131">
        <f t="shared" si="9"/>
        <v>181.54477061170209</v>
      </c>
    </row>
    <row r="247" spans="1:18" x14ac:dyDescent="0.35">
      <c r="A247" s="137">
        <v>11</v>
      </c>
      <c r="B247" s="138" t="s">
        <v>64</v>
      </c>
      <c r="C247" s="138" t="s">
        <v>33</v>
      </c>
      <c r="D247" s="138" t="s">
        <v>99</v>
      </c>
      <c r="E247" s="138" t="s">
        <v>34</v>
      </c>
      <c r="F247" s="138" t="s">
        <v>180</v>
      </c>
      <c r="G247" s="138" t="s">
        <v>876</v>
      </c>
      <c r="H247" s="139">
        <v>4393</v>
      </c>
      <c r="I247" s="137">
        <v>3</v>
      </c>
      <c r="J247" s="191">
        <f>อุดรธานี!F70</f>
        <v>406688.58</v>
      </c>
      <c r="K247" s="191">
        <f>อุดรธานี!AJ70</f>
        <v>452749.01</v>
      </c>
      <c r="L247" s="191">
        <f>อุดรธานี!AK70</f>
        <v>1085739.8599999999</v>
      </c>
      <c r="M247" s="191">
        <f>อุดรธานี!AL70</f>
        <v>1074524.6499999999</v>
      </c>
      <c r="N247" s="138"/>
      <c r="O247" s="138"/>
      <c r="P247" s="138"/>
      <c r="Q247" s="130">
        <f t="shared" si="8"/>
        <v>11215.209999999963</v>
      </c>
      <c r="R247" s="131">
        <f t="shared" si="9"/>
        <v>247.15225586159798</v>
      </c>
    </row>
    <row r="248" spans="1:18" x14ac:dyDescent="0.35">
      <c r="A248" s="151">
        <v>12</v>
      </c>
      <c r="B248" s="138" t="s">
        <v>64</v>
      </c>
      <c r="C248" s="138" t="s">
        <v>33</v>
      </c>
      <c r="D248" s="138" t="s">
        <v>99</v>
      </c>
      <c r="E248" s="138" t="s">
        <v>34</v>
      </c>
      <c r="F248" s="138" t="s">
        <v>180</v>
      </c>
      <c r="G248" s="138" t="s">
        <v>877</v>
      </c>
      <c r="H248" s="139">
        <v>2760</v>
      </c>
      <c r="I248" s="137">
        <v>2</v>
      </c>
      <c r="J248" s="191">
        <f>อุดรธานี!F71</f>
        <v>464403.58</v>
      </c>
      <c r="K248" s="191">
        <f>อุดรธานี!AJ71</f>
        <v>436485.60000000003</v>
      </c>
      <c r="L248" s="191">
        <f>อุดรธานี!AK71</f>
        <v>969904.49</v>
      </c>
      <c r="M248" s="191">
        <f>อุดรธานี!AL71</f>
        <v>829773.49</v>
      </c>
      <c r="N248" s="138"/>
      <c r="O248" s="138"/>
      <c r="P248" s="138"/>
      <c r="Q248" s="130">
        <f t="shared" si="8"/>
        <v>140131</v>
      </c>
      <c r="R248" s="131">
        <f t="shared" si="9"/>
        <v>351.41467028985505</v>
      </c>
    </row>
    <row r="249" spans="1:18" x14ac:dyDescent="0.35">
      <c r="A249" s="137">
        <v>13</v>
      </c>
      <c r="B249" s="138" t="s">
        <v>64</v>
      </c>
      <c r="C249" s="138" t="s">
        <v>33</v>
      </c>
      <c r="D249" s="138" t="s">
        <v>99</v>
      </c>
      <c r="E249" s="138" t="s">
        <v>34</v>
      </c>
      <c r="F249" s="138" t="s">
        <v>180</v>
      </c>
      <c r="G249" s="138" t="s">
        <v>878</v>
      </c>
      <c r="H249" s="139">
        <v>4335</v>
      </c>
      <c r="I249" s="137">
        <v>3</v>
      </c>
      <c r="J249" s="191">
        <f>อุดรธานี!F72</f>
        <v>490650.45</v>
      </c>
      <c r="K249" s="191">
        <f>อุดรธานี!AJ72</f>
        <v>519434.39999999991</v>
      </c>
      <c r="L249" s="191">
        <f>อุดรธานี!AK72</f>
        <v>762866.55</v>
      </c>
      <c r="M249" s="191">
        <f>อุดรธานี!AL72</f>
        <v>476108.24</v>
      </c>
      <c r="N249" s="138"/>
      <c r="O249" s="138"/>
      <c r="P249" s="138"/>
      <c r="Q249" s="130">
        <f t="shared" si="8"/>
        <v>286758.31000000006</v>
      </c>
      <c r="R249" s="131">
        <f t="shared" si="9"/>
        <v>175.9784429065744</v>
      </c>
    </row>
    <row r="250" spans="1:18" x14ac:dyDescent="0.35">
      <c r="A250" s="151">
        <v>14</v>
      </c>
      <c r="B250" s="138" t="s">
        <v>64</v>
      </c>
      <c r="C250" s="138" t="s">
        <v>33</v>
      </c>
      <c r="D250" s="138" t="s">
        <v>99</v>
      </c>
      <c r="E250" s="138" t="s">
        <v>34</v>
      </c>
      <c r="F250" s="138" t="s">
        <v>180</v>
      </c>
      <c r="G250" s="138" t="s">
        <v>879</v>
      </c>
      <c r="H250" s="139">
        <v>2477</v>
      </c>
      <c r="I250" s="137">
        <v>2</v>
      </c>
      <c r="J250" s="191">
        <f>อุดรธานี!F73</f>
        <v>220764.78</v>
      </c>
      <c r="K250" s="191">
        <f>อุดรธานี!AJ73</f>
        <v>266081.23</v>
      </c>
      <c r="L250" s="191">
        <f>อุดรธานี!AK73</f>
        <v>615615.75</v>
      </c>
      <c r="M250" s="191">
        <f>อุดรธานี!AL73</f>
        <v>475323.95</v>
      </c>
      <c r="N250" s="138"/>
      <c r="O250" s="138"/>
      <c r="P250" s="138"/>
      <c r="Q250" s="130">
        <f t="shared" si="8"/>
        <v>140291.79999999999</v>
      </c>
      <c r="R250" s="131">
        <f t="shared" si="9"/>
        <v>248.53280177634235</v>
      </c>
    </row>
    <row r="251" spans="1:18" x14ac:dyDescent="0.35">
      <c r="A251" s="137">
        <v>15</v>
      </c>
      <c r="B251" s="138" t="s">
        <v>64</v>
      </c>
      <c r="C251" s="138" t="s">
        <v>33</v>
      </c>
      <c r="D251" s="138" t="s">
        <v>99</v>
      </c>
      <c r="E251" s="138" t="s">
        <v>34</v>
      </c>
      <c r="F251" s="138" t="s">
        <v>180</v>
      </c>
      <c r="G251" s="138" t="s">
        <v>880</v>
      </c>
      <c r="H251" s="139">
        <v>5216</v>
      </c>
      <c r="I251" s="137">
        <v>4</v>
      </c>
      <c r="J251" s="191">
        <f>อุดรธานี!F74</f>
        <v>645743.25</v>
      </c>
      <c r="K251" s="191">
        <f>อุดรธานี!AJ74</f>
        <v>747699.83</v>
      </c>
      <c r="L251" s="191">
        <f>อุดรธานี!AK74</f>
        <v>1333193.3999999999</v>
      </c>
      <c r="M251" s="191">
        <f>อุดรธานี!AL74</f>
        <v>739568.12</v>
      </c>
      <c r="N251" s="138"/>
      <c r="O251" s="138"/>
      <c r="P251" s="138"/>
      <c r="Q251" s="130">
        <f t="shared" si="8"/>
        <v>593625.27999999991</v>
      </c>
      <c r="R251" s="131">
        <f t="shared" si="9"/>
        <v>255.59689417177913</v>
      </c>
    </row>
    <row r="252" spans="1:18" s="198" customFormat="1" x14ac:dyDescent="0.35">
      <c r="A252" s="151">
        <v>16</v>
      </c>
      <c r="B252" s="152" t="s">
        <v>64</v>
      </c>
      <c r="C252" s="152" t="s">
        <v>33</v>
      </c>
      <c r="D252" s="152" t="s">
        <v>99</v>
      </c>
      <c r="E252" s="152" t="s">
        <v>34</v>
      </c>
      <c r="F252" s="152" t="s">
        <v>180</v>
      </c>
      <c r="G252" s="152" t="s">
        <v>881</v>
      </c>
      <c r="H252" s="153">
        <v>5544</v>
      </c>
      <c r="I252" s="151">
        <v>4</v>
      </c>
      <c r="J252" s="191">
        <f>อุดรธานี!F75</f>
        <v>1028697.65</v>
      </c>
      <c r="K252" s="191">
        <f>อุดรธานี!AJ75</f>
        <v>1360813.4100000001</v>
      </c>
      <c r="L252" s="191">
        <f>อุดรธานี!AK75</f>
        <v>1386082.41</v>
      </c>
      <c r="M252" s="191">
        <f>อุดรธานี!AL75</f>
        <v>724018.94000000006</v>
      </c>
      <c r="N252" s="152"/>
      <c r="O252" s="152"/>
      <c r="P252" s="152"/>
      <c r="Q252" s="130">
        <f t="shared" si="8"/>
        <v>662063.46999999986</v>
      </c>
      <c r="R252" s="131">
        <f t="shared" si="9"/>
        <v>250.01486471861472</v>
      </c>
    </row>
    <row r="253" spans="1:18" x14ac:dyDescent="0.35">
      <c r="A253" s="137">
        <v>17</v>
      </c>
      <c r="B253" s="138" t="s">
        <v>64</v>
      </c>
      <c r="C253" s="138" t="s">
        <v>33</v>
      </c>
      <c r="D253" s="138" t="s">
        <v>99</v>
      </c>
      <c r="E253" s="138" t="s">
        <v>34</v>
      </c>
      <c r="F253" s="138" t="s">
        <v>180</v>
      </c>
      <c r="G253" s="138" t="s">
        <v>882</v>
      </c>
      <c r="H253" s="139">
        <v>2866</v>
      </c>
      <c r="I253" s="137">
        <v>2</v>
      </c>
      <c r="J253" s="191">
        <f>อุดรธานี!F76</f>
        <v>903042.64</v>
      </c>
      <c r="K253" s="191">
        <f>อุดรธานี!AJ76</f>
        <v>988634.94000000006</v>
      </c>
      <c r="L253" s="191">
        <f>อุดรธานี!AK76</f>
        <v>990739.05</v>
      </c>
      <c r="M253" s="191">
        <f>อุดรธานี!AL76</f>
        <v>869590.7699999999</v>
      </c>
      <c r="N253" s="138"/>
      <c r="O253" s="138"/>
      <c r="P253" s="138"/>
      <c r="Q253" s="130">
        <f t="shared" si="8"/>
        <v>121148.28000000014</v>
      </c>
      <c r="R253" s="131">
        <f t="shared" si="9"/>
        <v>345.68703768318215</v>
      </c>
    </row>
    <row r="254" spans="1:18" s="149" customFormat="1" x14ac:dyDescent="0.35">
      <c r="A254" s="143">
        <v>4</v>
      </c>
      <c r="B254" s="144" t="s">
        <v>64</v>
      </c>
      <c r="C254" s="144"/>
      <c r="D254" s="144"/>
      <c r="E254" s="144" t="s">
        <v>77</v>
      </c>
      <c r="F254" s="144"/>
      <c r="G254" s="144" t="s">
        <v>312</v>
      </c>
      <c r="H254" s="150">
        <f>SUM(H237:H252)</f>
        <v>69316</v>
      </c>
      <c r="I254" s="143"/>
      <c r="J254" s="146">
        <f>SUM(J237:J252)</f>
        <v>9942666.0099999998</v>
      </c>
      <c r="K254" s="146">
        <f>SUM(K237:K252)</f>
        <v>11478988.020000001</v>
      </c>
      <c r="L254" s="146">
        <f>SUM(L237:L252)</f>
        <v>16492079.41</v>
      </c>
      <c r="M254" s="146">
        <f>SUM(M237:M252)</f>
        <v>12826729.93</v>
      </c>
      <c r="N254" s="144">
        <v>16</v>
      </c>
      <c r="O254" s="144">
        <v>16</v>
      </c>
      <c r="P254" s="144">
        <f>N254-O254</f>
        <v>0</v>
      </c>
      <c r="Q254" s="147">
        <f t="shared" si="8"/>
        <v>3665349.4800000004</v>
      </c>
      <c r="R254" s="148">
        <f>L254/H254</f>
        <v>237.92601145478679</v>
      </c>
    </row>
    <row r="255" spans="1:18" x14ac:dyDescent="0.35">
      <c r="A255" s="137">
        <v>1</v>
      </c>
      <c r="B255" s="138" t="s">
        <v>64</v>
      </c>
      <c r="C255" s="138" t="s">
        <v>35</v>
      </c>
      <c r="D255" s="138" t="s">
        <v>113</v>
      </c>
      <c r="E255" s="138" t="s">
        <v>36</v>
      </c>
      <c r="F255" s="138" t="s">
        <v>210</v>
      </c>
      <c r="G255" s="138" t="s">
        <v>313</v>
      </c>
      <c r="H255" s="139"/>
      <c r="I255" s="137"/>
      <c r="J255" s="140"/>
      <c r="K255" s="141"/>
      <c r="L255" s="142"/>
      <c r="M255" s="142"/>
      <c r="N255" s="138"/>
      <c r="O255" s="138"/>
      <c r="P255" s="138"/>
    </row>
    <row r="256" spans="1:18" x14ac:dyDescent="0.35">
      <c r="A256" s="137">
        <v>2</v>
      </c>
      <c r="B256" s="138" t="s">
        <v>64</v>
      </c>
      <c r="C256" s="138" t="s">
        <v>35</v>
      </c>
      <c r="D256" s="138" t="s">
        <v>113</v>
      </c>
      <c r="E256" s="138" t="s">
        <v>36</v>
      </c>
      <c r="F256" s="138" t="s">
        <v>180</v>
      </c>
      <c r="G256" s="138" t="s">
        <v>883</v>
      </c>
      <c r="H256" s="139">
        <v>3680</v>
      </c>
      <c r="I256" s="137">
        <v>3</v>
      </c>
      <c r="J256" s="140">
        <f>อุดรธานี!F77</f>
        <v>255945.95</v>
      </c>
      <c r="K256" s="141">
        <f>อุดรธานี!AJ77</f>
        <v>267303.27</v>
      </c>
      <c r="L256" s="142">
        <f>อุดรธานี!AK77</f>
        <v>628947.18999999994</v>
      </c>
      <c r="M256" s="142">
        <f>อุดรธานี!AL77</f>
        <v>541268.66999999993</v>
      </c>
      <c r="N256" s="138"/>
      <c r="O256" s="138"/>
      <c r="P256" s="138"/>
      <c r="Q256" s="130">
        <f t="shared" si="8"/>
        <v>87678.520000000019</v>
      </c>
      <c r="R256" s="131">
        <f t="shared" si="9"/>
        <v>170.90956249999999</v>
      </c>
    </row>
    <row r="257" spans="1:18" x14ac:dyDescent="0.35">
      <c r="A257" s="137">
        <v>3</v>
      </c>
      <c r="B257" s="138" t="s">
        <v>64</v>
      </c>
      <c r="C257" s="138" t="s">
        <v>35</v>
      </c>
      <c r="D257" s="138" t="s">
        <v>113</v>
      </c>
      <c r="E257" s="138" t="s">
        <v>36</v>
      </c>
      <c r="F257" s="138" t="s">
        <v>180</v>
      </c>
      <c r="G257" s="138" t="s">
        <v>884</v>
      </c>
      <c r="H257" s="139">
        <v>5005</v>
      </c>
      <c r="I257" s="137">
        <v>4</v>
      </c>
      <c r="J257" s="140">
        <f>อุดรธานี!F78</f>
        <v>318893.81</v>
      </c>
      <c r="K257" s="141">
        <f>อุดรธานี!AJ78</f>
        <v>299648.19999999995</v>
      </c>
      <c r="L257" s="142">
        <f>อุดรธานี!AK78</f>
        <v>904971.94</v>
      </c>
      <c r="M257" s="142">
        <f>อุดรธานี!AL78</f>
        <v>859041.83</v>
      </c>
      <c r="N257" s="138"/>
      <c r="O257" s="138"/>
      <c r="P257" s="138"/>
      <c r="Q257" s="130">
        <f t="shared" si="8"/>
        <v>45930.109999999986</v>
      </c>
      <c r="R257" s="131">
        <f t="shared" si="9"/>
        <v>180.81357442557442</v>
      </c>
    </row>
    <row r="258" spans="1:18" x14ac:dyDescent="0.35">
      <c r="A258" s="137">
        <v>4</v>
      </c>
      <c r="B258" s="138" t="s">
        <v>64</v>
      </c>
      <c r="C258" s="138" t="s">
        <v>35</v>
      </c>
      <c r="D258" s="138" t="s">
        <v>113</v>
      </c>
      <c r="E258" s="138" t="s">
        <v>36</v>
      </c>
      <c r="F258" s="138" t="s">
        <v>180</v>
      </c>
      <c r="G258" s="138" t="s">
        <v>885</v>
      </c>
      <c r="H258" s="139">
        <v>3048</v>
      </c>
      <c r="I258" s="137">
        <v>3</v>
      </c>
      <c r="J258" s="140">
        <f>อุดรธานี!F79</f>
        <v>195471.35999999999</v>
      </c>
      <c r="K258" s="141">
        <f>อุดรธานี!AJ79</f>
        <v>115189.93</v>
      </c>
      <c r="L258" s="142">
        <f>อุดรธานี!AK79</f>
        <v>738679.03</v>
      </c>
      <c r="M258" s="142">
        <f>อุดรธานี!AL79</f>
        <v>691813.55999999994</v>
      </c>
      <c r="N258" s="138"/>
      <c r="O258" s="138"/>
      <c r="P258" s="138"/>
      <c r="Q258" s="130">
        <f t="shared" si="8"/>
        <v>46865.470000000088</v>
      </c>
      <c r="R258" s="131">
        <f t="shared" si="9"/>
        <v>242.34876312335959</v>
      </c>
    </row>
    <row r="259" spans="1:18" x14ac:dyDescent="0.35">
      <c r="A259" s="137">
        <v>5</v>
      </c>
      <c r="B259" s="138" t="s">
        <v>64</v>
      </c>
      <c r="C259" s="138" t="s">
        <v>35</v>
      </c>
      <c r="D259" s="138" t="s">
        <v>113</v>
      </c>
      <c r="E259" s="138" t="s">
        <v>36</v>
      </c>
      <c r="F259" s="138" t="s">
        <v>180</v>
      </c>
      <c r="G259" s="138" t="s">
        <v>886</v>
      </c>
      <c r="H259" s="139">
        <v>6117</v>
      </c>
      <c r="I259" s="137">
        <v>5</v>
      </c>
      <c r="J259" s="140">
        <f>อุดรธานี!F80</f>
        <v>432084.27</v>
      </c>
      <c r="K259" s="141">
        <f>อุดรธานี!AJ80</f>
        <v>464735.15</v>
      </c>
      <c r="L259" s="142">
        <f>อุดรธานี!AK80</f>
        <v>1197892.96</v>
      </c>
      <c r="M259" s="142">
        <f>อุดรธานี!AL80</f>
        <v>941697.34000000008</v>
      </c>
      <c r="N259" s="138"/>
      <c r="O259" s="138"/>
      <c r="P259" s="138"/>
      <c r="Q259" s="130">
        <f t="shared" si="8"/>
        <v>256195.61999999988</v>
      </c>
      <c r="R259" s="131">
        <f t="shared" si="9"/>
        <v>195.83013895700506</v>
      </c>
    </row>
    <row r="260" spans="1:18" x14ac:dyDescent="0.35">
      <c r="A260" s="137">
        <v>6</v>
      </c>
      <c r="B260" s="138" t="s">
        <v>64</v>
      </c>
      <c r="C260" s="138" t="s">
        <v>35</v>
      </c>
      <c r="D260" s="138" t="s">
        <v>113</v>
      </c>
      <c r="E260" s="138" t="s">
        <v>36</v>
      </c>
      <c r="F260" s="138" t="s">
        <v>180</v>
      </c>
      <c r="G260" s="138" t="s">
        <v>887</v>
      </c>
      <c r="H260" s="139">
        <v>3261</v>
      </c>
      <c r="I260" s="137">
        <v>3</v>
      </c>
      <c r="J260" s="140">
        <f>อุดรธานี!F81</f>
        <v>211391.21</v>
      </c>
      <c r="K260" s="141">
        <f>อุดรธานี!AJ81</f>
        <v>-213817.67000000004</v>
      </c>
      <c r="L260" s="142">
        <f>อุดรธานี!AK81</f>
        <v>640102.38</v>
      </c>
      <c r="M260" s="199">
        <f>อุดรธานี!AL81</f>
        <v>568133.16999999993</v>
      </c>
      <c r="N260" s="138"/>
      <c r="O260" s="138"/>
      <c r="P260" s="138"/>
      <c r="Q260" s="130">
        <f t="shared" si="8"/>
        <v>71969.210000000079</v>
      </c>
      <c r="R260" s="131">
        <f t="shared" si="9"/>
        <v>196.29021159153635</v>
      </c>
    </row>
    <row r="261" spans="1:18" x14ac:dyDescent="0.35">
      <c r="A261" s="137">
        <v>7</v>
      </c>
      <c r="B261" s="138" t="s">
        <v>64</v>
      </c>
      <c r="C261" s="138" t="s">
        <v>35</v>
      </c>
      <c r="D261" s="138" t="s">
        <v>113</v>
      </c>
      <c r="E261" s="138" t="s">
        <v>36</v>
      </c>
      <c r="F261" s="138" t="s">
        <v>180</v>
      </c>
      <c r="G261" s="138" t="s">
        <v>888</v>
      </c>
      <c r="H261" s="139">
        <v>2381</v>
      </c>
      <c r="I261" s="137">
        <v>2</v>
      </c>
      <c r="J261" s="140">
        <f>อุดรธานี!F82</f>
        <v>495507.63</v>
      </c>
      <c r="K261" s="141">
        <f>อุดรธานี!AJ82</f>
        <v>451275.95999999996</v>
      </c>
      <c r="L261" s="142">
        <f>อุดรธานี!AK82</f>
        <v>699139.77</v>
      </c>
      <c r="M261" s="142">
        <f>อุดรธานี!AL82</f>
        <v>613238.29</v>
      </c>
      <c r="N261" s="138"/>
      <c r="O261" s="138"/>
      <c r="P261" s="138"/>
      <c r="Q261" s="130">
        <f t="shared" si="8"/>
        <v>85901.479999999981</v>
      </c>
      <c r="R261" s="131">
        <f t="shared" si="9"/>
        <v>293.63283074338511</v>
      </c>
    </row>
    <row r="262" spans="1:18" x14ac:dyDescent="0.35">
      <c r="A262" s="137">
        <v>8</v>
      </c>
      <c r="B262" s="138" t="s">
        <v>64</v>
      </c>
      <c r="C262" s="138" t="s">
        <v>35</v>
      </c>
      <c r="D262" s="138" t="s">
        <v>113</v>
      </c>
      <c r="E262" s="138" t="s">
        <v>36</v>
      </c>
      <c r="F262" s="138" t="s">
        <v>180</v>
      </c>
      <c r="G262" s="138" t="s">
        <v>889</v>
      </c>
      <c r="H262" s="139">
        <v>2712</v>
      </c>
      <c r="I262" s="137">
        <v>2</v>
      </c>
      <c r="J262" s="140">
        <f>อุดรธานี!F83</f>
        <v>269552.57</v>
      </c>
      <c r="K262" s="141">
        <f>อุดรธานี!AJ83</f>
        <v>240693.67000000004</v>
      </c>
      <c r="L262" s="142">
        <f>อุดรธานี!AK83</f>
        <v>899900.89</v>
      </c>
      <c r="M262" s="142">
        <f>อุดรธานี!AL83</f>
        <v>827889.21</v>
      </c>
      <c r="N262" s="138"/>
      <c r="O262" s="138"/>
      <c r="P262" s="138"/>
      <c r="Q262" s="130">
        <f t="shared" ref="Q262:Q325" si="10">L262-M262</f>
        <v>72011.680000000051</v>
      </c>
      <c r="R262" s="131">
        <f t="shared" ref="R262:R325" si="11">L262/H262</f>
        <v>331.82186209439527</v>
      </c>
    </row>
    <row r="263" spans="1:18" x14ac:dyDescent="0.35">
      <c r="A263" s="137">
        <v>9</v>
      </c>
      <c r="B263" s="138" t="s">
        <v>64</v>
      </c>
      <c r="C263" s="138" t="s">
        <v>35</v>
      </c>
      <c r="D263" s="138" t="s">
        <v>113</v>
      </c>
      <c r="E263" s="138" t="s">
        <v>36</v>
      </c>
      <c r="F263" s="138" t="s">
        <v>180</v>
      </c>
      <c r="G263" s="138" t="s">
        <v>890</v>
      </c>
      <c r="H263" s="139">
        <v>1686</v>
      </c>
      <c r="I263" s="137">
        <v>2</v>
      </c>
      <c r="J263" s="140">
        <f>อุดรธานี!F84</f>
        <v>86506.57</v>
      </c>
      <c r="K263" s="141">
        <f>อุดรธานี!AJ84</f>
        <v>30512.120000000024</v>
      </c>
      <c r="L263" s="142">
        <f>อุดรธานี!AK84</f>
        <v>593309.4</v>
      </c>
      <c r="M263" s="199">
        <f>อุดรธานี!AL84</f>
        <v>468168.75999999995</v>
      </c>
      <c r="N263" s="138"/>
      <c r="O263" s="138"/>
      <c r="P263" s="138"/>
      <c r="Q263" s="130">
        <f t="shared" si="10"/>
        <v>125140.64000000007</v>
      </c>
      <c r="R263" s="131">
        <f t="shared" si="11"/>
        <v>351.90355871886123</v>
      </c>
    </row>
    <row r="264" spans="1:18" x14ac:dyDescent="0.35">
      <c r="A264" s="137">
        <v>10</v>
      </c>
      <c r="B264" s="138" t="s">
        <v>64</v>
      </c>
      <c r="C264" s="138" t="s">
        <v>35</v>
      </c>
      <c r="D264" s="138" t="s">
        <v>113</v>
      </c>
      <c r="E264" s="138" t="s">
        <v>36</v>
      </c>
      <c r="F264" s="138" t="s">
        <v>180</v>
      </c>
      <c r="G264" s="138" t="s">
        <v>891</v>
      </c>
      <c r="H264" s="139">
        <v>2512</v>
      </c>
      <c r="I264" s="137">
        <v>2</v>
      </c>
      <c r="J264" s="140">
        <f>อุดรธานี!F85</f>
        <v>168247.35</v>
      </c>
      <c r="K264" s="141">
        <f>อุดรธานี!AJ85</f>
        <v>137399.1</v>
      </c>
      <c r="L264" s="142">
        <f>อุดรธานี!AK85</f>
        <v>705255</v>
      </c>
      <c r="M264" s="142">
        <f>อุดรธานี!AL85</f>
        <v>617797.25</v>
      </c>
      <c r="N264" s="138"/>
      <c r="O264" s="138"/>
      <c r="P264" s="138"/>
      <c r="Q264" s="130">
        <f t="shared" si="10"/>
        <v>87457.75</v>
      </c>
      <c r="R264" s="131">
        <f t="shared" si="11"/>
        <v>280.75437898089172</v>
      </c>
    </row>
    <row r="265" spans="1:18" s="149" customFormat="1" x14ac:dyDescent="0.35">
      <c r="A265" s="143">
        <v>5</v>
      </c>
      <c r="B265" s="144" t="s">
        <v>64</v>
      </c>
      <c r="C265" s="144"/>
      <c r="D265" s="144"/>
      <c r="E265" s="144" t="s">
        <v>77</v>
      </c>
      <c r="F265" s="144"/>
      <c r="G265" s="144" t="s">
        <v>314</v>
      </c>
      <c r="H265" s="150">
        <f>SUM(H247:H263)</f>
        <v>124797</v>
      </c>
      <c r="I265" s="143"/>
      <c r="J265" s="146">
        <f>SUM(J255:J264)</f>
        <v>2433600.7199999997</v>
      </c>
      <c r="K265" s="146">
        <f>SUM(K255:K264)</f>
        <v>1792939.73</v>
      </c>
      <c r="L265" s="146">
        <f>SUM(L255:L264)</f>
        <v>7008198.5599999996</v>
      </c>
      <c r="M265" s="146">
        <f>SUM(M255:M264)</f>
        <v>6129048.0800000001</v>
      </c>
      <c r="N265" s="144">
        <v>9</v>
      </c>
      <c r="O265" s="144">
        <v>9</v>
      </c>
      <c r="P265" s="144">
        <f>N265-O265</f>
        <v>0</v>
      </c>
      <c r="Q265" s="147">
        <f t="shared" si="10"/>
        <v>879150.47999999952</v>
      </c>
      <c r="R265" s="148">
        <f>L265/H265</f>
        <v>56.156787102254057</v>
      </c>
    </row>
    <row r="266" spans="1:18" x14ac:dyDescent="0.35">
      <c r="A266" s="137">
        <v>1</v>
      </c>
      <c r="B266" s="138" t="s">
        <v>64</v>
      </c>
      <c r="C266" s="138" t="s">
        <v>315</v>
      </c>
      <c r="D266" s="138" t="s">
        <v>120</v>
      </c>
      <c r="E266" s="138" t="s">
        <v>46</v>
      </c>
      <c r="F266" s="138" t="s">
        <v>210</v>
      </c>
      <c r="G266" s="138" t="s">
        <v>316</v>
      </c>
      <c r="H266" s="139"/>
      <c r="I266" s="137"/>
      <c r="J266" s="140"/>
      <c r="K266" s="141"/>
      <c r="L266" s="142"/>
      <c r="M266" s="142"/>
      <c r="N266" s="138"/>
      <c r="O266" s="138"/>
      <c r="P266" s="138"/>
    </row>
    <row r="267" spans="1:18" x14ac:dyDescent="0.35">
      <c r="A267" s="137">
        <v>2</v>
      </c>
      <c r="B267" s="138" t="s">
        <v>64</v>
      </c>
      <c r="C267" s="138" t="s">
        <v>315</v>
      </c>
      <c r="D267" s="138" t="s">
        <v>120</v>
      </c>
      <c r="E267" s="138" t="s">
        <v>46</v>
      </c>
      <c r="F267" s="138" t="s">
        <v>180</v>
      </c>
      <c r="G267" s="138" t="s">
        <v>892</v>
      </c>
      <c r="H267" s="139">
        <v>3664</v>
      </c>
      <c r="I267" s="137">
        <v>3</v>
      </c>
      <c r="J267" s="140">
        <f>อุดรธานี!F86</f>
        <v>906130.33</v>
      </c>
      <c r="K267" s="141">
        <f>อุดรธานี!AJ86</f>
        <v>908439.85999999987</v>
      </c>
      <c r="L267" s="142">
        <f>อุดรธานี!AK86</f>
        <v>558701.65</v>
      </c>
      <c r="M267" s="142">
        <f>อุดรธานี!AL86</f>
        <v>753734.26</v>
      </c>
      <c r="N267" s="138"/>
      <c r="O267" s="138"/>
      <c r="P267" s="138"/>
      <c r="Q267" s="130">
        <f t="shared" si="10"/>
        <v>-195032.61</v>
      </c>
      <c r="R267" s="131">
        <f t="shared" si="11"/>
        <v>152.48407478165939</v>
      </c>
    </row>
    <row r="268" spans="1:18" x14ac:dyDescent="0.35">
      <c r="A268" s="137">
        <v>3</v>
      </c>
      <c r="B268" s="138" t="s">
        <v>64</v>
      </c>
      <c r="C268" s="138" t="s">
        <v>315</v>
      </c>
      <c r="D268" s="138" t="s">
        <v>120</v>
      </c>
      <c r="E268" s="138" t="s">
        <v>46</v>
      </c>
      <c r="F268" s="138" t="s">
        <v>180</v>
      </c>
      <c r="G268" s="138" t="s">
        <v>893</v>
      </c>
      <c r="H268" s="139">
        <v>7927</v>
      </c>
      <c r="I268" s="137">
        <v>5</v>
      </c>
      <c r="J268" s="140">
        <f>อุดรธานี!F87</f>
        <v>1914644.01</v>
      </c>
      <c r="K268" s="141">
        <f>อุดรธานี!AJ87</f>
        <v>2033808.6400000001</v>
      </c>
      <c r="L268" s="142">
        <f>อุดรธานี!AK87</f>
        <v>1304652.33</v>
      </c>
      <c r="M268" s="142">
        <f>อุดรธานี!AL87</f>
        <v>1033633.72</v>
      </c>
      <c r="N268" s="138"/>
      <c r="O268" s="138"/>
      <c r="P268" s="138"/>
      <c r="Q268" s="130">
        <f t="shared" si="10"/>
        <v>271018.6100000001</v>
      </c>
      <c r="R268" s="131">
        <f t="shared" si="11"/>
        <v>164.58336445061184</v>
      </c>
    </row>
    <row r="269" spans="1:18" x14ac:dyDescent="0.35">
      <c r="A269" s="137">
        <v>4</v>
      </c>
      <c r="B269" s="138" t="s">
        <v>64</v>
      </c>
      <c r="C269" s="138" t="s">
        <v>315</v>
      </c>
      <c r="D269" s="138" t="s">
        <v>120</v>
      </c>
      <c r="E269" s="138" t="s">
        <v>46</v>
      </c>
      <c r="F269" s="138" t="s">
        <v>180</v>
      </c>
      <c r="G269" s="138" t="s">
        <v>894</v>
      </c>
      <c r="H269" s="139">
        <v>7609</v>
      </c>
      <c r="I269" s="137">
        <v>5</v>
      </c>
      <c r="J269" s="140">
        <f>อุดรธานี!F88</f>
        <v>1011160</v>
      </c>
      <c r="K269" s="141">
        <f>อุดรธานี!AJ88</f>
        <v>969513.98</v>
      </c>
      <c r="L269" s="142">
        <f>อุดรธานี!AK88</f>
        <v>838861.76</v>
      </c>
      <c r="M269" s="142">
        <f>อุดรธานี!AL88</f>
        <v>1008261.87</v>
      </c>
      <c r="N269" s="138"/>
      <c r="O269" s="138"/>
      <c r="P269" s="138"/>
      <c r="Q269" s="130">
        <f t="shared" si="10"/>
        <v>-169400.11</v>
      </c>
      <c r="R269" s="131">
        <f t="shared" si="11"/>
        <v>110.24599290314102</v>
      </c>
    </row>
    <row r="270" spans="1:18" x14ac:dyDescent="0.35">
      <c r="A270" s="137">
        <v>5</v>
      </c>
      <c r="B270" s="138" t="s">
        <v>64</v>
      </c>
      <c r="C270" s="138" t="s">
        <v>315</v>
      </c>
      <c r="D270" s="138" t="s">
        <v>120</v>
      </c>
      <c r="E270" s="138" t="s">
        <v>46</v>
      </c>
      <c r="F270" s="138" t="s">
        <v>180</v>
      </c>
      <c r="G270" s="138" t="s">
        <v>895</v>
      </c>
      <c r="H270" s="139">
        <v>6471</v>
      </c>
      <c r="I270" s="137">
        <v>5</v>
      </c>
      <c r="J270" s="140">
        <f>อุดรธานี!F89</f>
        <v>1024861.76</v>
      </c>
      <c r="K270" s="141">
        <f>อุดรธานี!AJ89</f>
        <v>1093615.24</v>
      </c>
      <c r="L270" s="142">
        <f>อุดรธานี!AK89</f>
        <v>997049.6</v>
      </c>
      <c r="M270" s="142">
        <f>อุดรธานี!AL89</f>
        <v>1119576.22</v>
      </c>
      <c r="N270" s="138"/>
      <c r="O270" s="138"/>
      <c r="P270" s="138"/>
      <c r="Q270" s="130">
        <f t="shared" si="10"/>
        <v>-122526.62</v>
      </c>
      <c r="R270" s="131">
        <f t="shared" si="11"/>
        <v>154.07967856590943</v>
      </c>
    </row>
    <row r="271" spans="1:18" x14ac:dyDescent="0.35">
      <c r="A271" s="137">
        <v>6</v>
      </c>
      <c r="B271" s="138" t="s">
        <v>64</v>
      </c>
      <c r="C271" s="138" t="s">
        <v>315</v>
      </c>
      <c r="D271" s="138" t="s">
        <v>120</v>
      </c>
      <c r="E271" s="138" t="s">
        <v>46</v>
      </c>
      <c r="F271" s="138" t="s">
        <v>180</v>
      </c>
      <c r="G271" s="138" t="s">
        <v>896</v>
      </c>
      <c r="H271" s="139">
        <v>4146</v>
      </c>
      <c r="I271" s="137">
        <v>3</v>
      </c>
      <c r="J271" s="140">
        <f>อุดรธานี!F90</f>
        <v>729317.64</v>
      </c>
      <c r="K271" s="141">
        <f>อุดรธานี!AJ90</f>
        <v>857527.04</v>
      </c>
      <c r="L271" s="142">
        <f>อุดรธานี!AK90</f>
        <v>638487.57999999996</v>
      </c>
      <c r="M271" s="142">
        <f>อุดรธานี!AL90</f>
        <v>491252.73</v>
      </c>
      <c r="N271" s="138"/>
      <c r="O271" s="138"/>
      <c r="P271" s="138"/>
      <c r="Q271" s="130">
        <f t="shared" si="10"/>
        <v>147234.84999999998</v>
      </c>
      <c r="R271" s="131">
        <f t="shared" si="11"/>
        <v>154.00086348287505</v>
      </c>
    </row>
    <row r="272" spans="1:18" x14ac:dyDescent="0.35">
      <c r="A272" s="137">
        <v>7</v>
      </c>
      <c r="B272" s="138" t="s">
        <v>64</v>
      </c>
      <c r="C272" s="138" t="s">
        <v>315</v>
      </c>
      <c r="D272" s="138" t="s">
        <v>120</v>
      </c>
      <c r="E272" s="138" t="s">
        <v>46</v>
      </c>
      <c r="F272" s="138" t="s">
        <v>180</v>
      </c>
      <c r="G272" s="138" t="s">
        <v>897</v>
      </c>
      <c r="H272" s="139">
        <v>8209</v>
      </c>
      <c r="I272" s="137">
        <v>5</v>
      </c>
      <c r="J272" s="140">
        <f>อุดรธานี!F91</f>
        <v>991672.16</v>
      </c>
      <c r="K272" s="141">
        <f>อุดรธานี!AJ91</f>
        <v>1071130.51</v>
      </c>
      <c r="L272" s="142">
        <f>อุดรธานี!AK91</f>
        <v>1170990.3900000001</v>
      </c>
      <c r="M272" s="142">
        <f>อุดรธานี!AL91</f>
        <v>1086423.2</v>
      </c>
      <c r="N272" s="138"/>
      <c r="O272" s="138"/>
      <c r="P272" s="138"/>
      <c r="Q272" s="130">
        <f t="shared" si="10"/>
        <v>84567.190000000177</v>
      </c>
      <c r="R272" s="131">
        <f t="shared" si="11"/>
        <v>142.64714216104278</v>
      </c>
    </row>
    <row r="273" spans="1:18" x14ac:dyDescent="0.35">
      <c r="A273" s="137">
        <v>8</v>
      </c>
      <c r="B273" s="138" t="s">
        <v>64</v>
      </c>
      <c r="C273" s="138" t="s">
        <v>315</v>
      </c>
      <c r="D273" s="138" t="s">
        <v>120</v>
      </c>
      <c r="E273" s="138" t="s">
        <v>46</v>
      </c>
      <c r="F273" s="138" t="s">
        <v>180</v>
      </c>
      <c r="G273" s="138" t="s">
        <v>898</v>
      </c>
      <c r="H273" s="139">
        <v>4164</v>
      </c>
      <c r="I273" s="137">
        <v>3</v>
      </c>
      <c r="J273" s="140">
        <f>อุดรธานี!F92</f>
        <v>396206.91</v>
      </c>
      <c r="K273" s="141">
        <f>อุดรธานี!AJ92</f>
        <v>287932.77999999997</v>
      </c>
      <c r="L273" s="142">
        <f>อุดรธานี!AK92</f>
        <v>862105.65</v>
      </c>
      <c r="M273" s="142">
        <f>อุดรธานี!AL92</f>
        <v>963590.56</v>
      </c>
      <c r="N273" s="138"/>
      <c r="O273" s="138"/>
      <c r="P273" s="138"/>
      <c r="Q273" s="130">
        <f t="shared" si="10"/>
        <v>-101484.91000000003</v>
      </c>
      <c r="R273" s="131">
        <f t="shared" si="11"/>
        <v>207.03786023054755</v>
      </c>
    </row>
    <row r="274" spans="1:18" x14ac:dyDescent="0.35">
      <c r="A274" s="137">
        <v>9</v>
      </c>
      <c r="B274" s="138" t="s">
        <v>64</v>
      </c>
      <c r="C274" s="138" t="s">
        <v>315</v>
      </c>
      <c r="D274" s="138" t="s">
        <v>120</v>
      </c>
      <c r="E274" s="138" t="s">
        <v>46</v>
      </c>
      <c r="F274" s="138" t="s">
        <v>180</v>
      </c>
      <c r="G274" s="138" t="s">
        <v>899</v>
      </c>
      <c r="H274" s="139">
        <v>6009</v>
      </c>
      <c r="I274" s="137">
        <v>5</v>
      </c>
      <c r="J274" s="140">
        <f>อุดรธานี!F93</f>
        <v>550240.48</v>
      </c>
      <c r="K274" s="141">
        <f>อุดรธานี!AJ93</f>
        <v>623890.37</v>
      </c>
      <c r="L274" s="142">
        <f>อุดรธานี!AK93</f>
        <v>1057216.94</v>
      </c>
      <c r="M274" s="142">
        <f>อุดรธานี!AL93</f>
        <v>1126910.21</v>
      </c>
      <c r="N274" s="138"/>
      <c r="O274" s="138"/>
      <c r="P274" s="138"/>
      <c r="Q274" s="130">
        <f t="shared" si="10"/>
        <v>-69693.270000000019</v>
      </c>
      <c r="R274" s="131">
        <f t="shared" si="11"/>
        <v>175.93891496089199</v>
      </c>
    </row>
    <row r="275" spans="1:18" x14ac:dyDescent="0.35">
      <c r="A275" s="137">
        <v>10</v>
      </c>
      <c r="B275" s="138" t="s">
        <v>64</v>
      </c>
      <c r="C275" s="138" t="s">
        <v>315</v>
      </c>
      <c r="D275" s="138" t="s">
        <v>120</v>
      </c>
      <c r="E275" s="138" t="s">
        <v>46</v>
      </c>
      <c r="F275" s="138" t="s">
        <v>180</v>
      </c>
      <c r="G275" s="138" t="s">
        <v>900</v>
      </c>
      <c r="H275" s="139">
        <v>4497</v>
      </c>
      <c r="I275" s="137">
        <v>3</v>
      </c>
      <c r="J275" s="140">
        <f>อุดรธานี!F94</f>
        <v>349865.06</v>
      </c>
      <c r="K275" s="141">
        <f>อุดรธานี!AJ94</f>
        <v>286548.01999999996</v>
      </c>
      <c r="L275" s="142">
        <f>อุดรธานี!AK94</f>
        <v>952337.19</v>
      </c>
      <c r="M275" s="142">
        <f>อุดรธานี!AL94</f>
        <v>941537.87999999989</v>
      </c>
      <c r="N275" s="138"/>
      <c r="O275" s="138"/>
      <c r="P275" s="138"/>
      <c r="Q275" s="130">
        <f t="shared" si="10"/>
        <v>10799.310000000056</v>
      </c>
      <c r="R275" s="131">
        <f t="shared" si="11"/>
        <v>211.771667778519</v>
      </c>
    </row>
    <row r="276" spans="1:18" x14ac:dyDescent="0.35">
      <c r="A276" s="137">
        <v>11</v>
      </c>
      <c r="B276" s="138" t="s">
        <v>64</v>
      </c>
      <c r="C276" s="138" t="s">
        <v>315</v>
      </c>
      <c r="D276" s="138" t="s">
        <v>120</v>
      </c>
      <c r="E276" s="138" t="s">
        <v>46</v>
      </c>
      <c r="F276" s="138" t="s">
        <v>180</v>
      </c>
      <c r="G276" s="138" t="s">
        <v>901</v>
      </c>
      <c r="H276" s="139">
        <v>6523</v>
      </c>
      <c r="I276" s="137">
        <v>5</v>
      </c>
      <c r="J276" s="140">
        <f>อุดรธานี!F95</f>
        <v>305513.53999999998</v>
      </c>
      <c r="K276" s="141">
        <f>อุดรธานี!AJ95</f>
        <v>257970.35999999996</v>
      </c>
      <c r="L276" s="142">
        <f>อุดรธานี!AK95</f>
        <v>1028748.66</v>
      </c>
      <c r="M276" s="142">
        <f>อุดรธานี!AL95</f>
        <v>1018151.27</v>
      </c>
      <c r="N276" s="138"/>
      <c r="O276" s="138"/>
      <c r="P276" s="138"/>
      <c r="Q276" s="130">
        <f t="shared" si="10"/>
        <v>10597.390000000014</v>
      </c>
      <c r="R276" s="131">
        <f t="shared" si="11"/>
        <v>157.71097041238696</v>
      </c>
    </row>
    <row r="277" spans="1:18" x14ac:dyDescent="0.35">
      <c r="A277" s="137">
        <v>12</v>
      </c>
      <c r="B277" s="138" t="s">
        <v>64</v>
      </c>
      <c r="C277" s="138" t="s">
        <v>315</v>
      </c>
      <c r="D277" s="138" t="s">
        <v>120</v>
      </c>
      <c r="E277" s="138" t="s">
        <v>46</v>
      </c>
      <c r="F277" s="138" t="s">
        <v>180</v>
      </c>
      <c r="G277" s="138" t="s">
        <v>902</v>
      </c>
      <c r="H277" s="139">
        <v>4131</v>
      </c>
      <c r="I277" s="137">
        <v>3</v>
      </c>
      <c r="J277" s="140">
        <f>อุดรธานี!F96</f>
        <v>302290.96000000002</v>
      </c>
      <c r="K277" s="141">
        <f>อุดรธานี!AJ96</f>
        <v>326713.27</v>
      </c>
      <c r="L277" s="142">
        <f>อุดรธานี!AK96</f>
        <v>1035357.59</v>
      </c>
      <c r="M277" s="142">
        <f>อุดรธานี!AL96</f>
        <v>915036.34</v>
      </c>
      <c r="N277" s="138"/>
      <c r="O277" s="138"/>
      <c r="P277" s="138"/>
      <c r="Q277" s="130">
        <f t="shared" si="10"/>
        <v>120321.25</v>
      </c>
      <c r="R277" s="131">
        <f t="shared" si="11"/>
        <v>250.63122488501574</v>
      </c>
    </row>
    <row r="278" spans="1:18" x14ac:dyDescent="0.35">
      <c r="A278" s="137">
        <v>13</v>
      </c>
      <c r="B278" s="138" t="s">
        <v>64</v>
      </c>
      <c r="C278" s="138" t="s">
        <v>315</v>
      </c>
      <c r="D278" s="138" t="s">
        <v>120</v>
      </c>
      <c r="E278" s="138" t="s">
        <v>46</v>
      </c>
      <c r="F278" s="138" t="s">
        <v>180</v>
      </c>
      <c r="G278" s="138" t="s">
        <v>903</v>
      </c>
      <c r="H278" s="139">
        <v>5378</v>
      </c>
      <c r="I278" s="137">
        <v>4</v>
      </c>
      <c r="J278" s="140">
        <f>อุดรธานี!F97</f>
        <v>395351.08</v>
      </c>
      <c r="K278" s="141">
        <f>อุดรธานี!AJ97</f>
        <v>368593.26</v>
      </c>
      <c r="L278" s="142">
        <f>อุดรธานี!AK97</f>
        <v>826435.74</v>
      </c>
      <c r="M278" s="142">
        <f>อุดรธานี!AL97</f>
        <v>863868.68</v>
      </c>
      <c r="N278" s="138"/>
      <c r="O278" s="138"/>
      <c r="P278" s="138"/>
      <c r="Q278" s="130">
        <f t="shared" si="10"/>
        <v>-37432.940000000061</v>
      </c>
      <c r="R278" s="131">
        <f t="shared" si="11"/>
        <v>153.66971736705094</v>
      </c>
    </row>
    <row r="279" spans="1:18" x14ac:dyDescent="0.35">
      <c r="A279" s="137">
        <v>14</v>
      </c>
      <c r="B279" s="138" t="s">
        <v>64</v>
      </c>
      <c r="C279" s="138" t="s">
        <v>315</v>
      </c>
      <c r="D279" s="138" t="s">
        <v>120</v>
      </c>
      <c r="E279" s="138" t="s">
        <v>46</v>
      </c>
      <c r="F279" s="138" t="s">
        <v>180</v>
      </c>
      <c r="G279" s="138" t="s">
        <v>904</v>
      </c>
      <c r="H279" s="139">
        <v>4212</v>
      </c>
      <c r="I279" s="137">
        <v>3</v>
      </c>
      <c r="J279" s="140">
        <f>อุดรธานี!F98</f>
        <v>309517.87</v>
      </c>
      <c r="K279" s="141">
        <f>อุดรธานี!AJ98</f>
        <v>509195.5</v>
      </c>
      <c r="L279" s="142">
        <f>อุดรธานี!AK98</f>
        <v>1199866.31</v>
      </c>
      <c r="M279" s="142">
        <f>อุดรธานี!AL98</f>
        <v>890653.76</v>
      </c>
      <c r="N279" s="138"/>
      <c r="O279" s="138"/>
      <c r="P279" s="138"/>
      <c r="Q279" s="130">
        <f t="shared" si="10"/>
        <v>309212.55000000005</v>
      </c>
      <c r="R279" s="131">
        <f t="shared" si="11"/>
        <v>284.868544634378</v>
      </c>
    </row>
    <row r="280" spans="1:18" x14ac:dyDescent="0.35">
      <c r="A280" s="137">
        <v>15</v>
      </c>
      <c r="B280" s="138" t="s">
        <v>64</v>
      </c>
      <c r="C280" s="138" t="s">
        <v>315</v>
      </c>
      <c r="D280" s="138" t="s">
        <v>120</v>
      </c>
      <c r="E280" s="138" t="s">
        <v>46</v>
      </c>
      <c r="F280" s="138" t="s">
        <v>180</v>
      </c>
      <c r="G280" s="138" t="s">
        <v>905</v>
      </c>
      <c r="H280" s="139">
        <v>3326</v>
      </c>
      <c r="I280" s="137">
        <v>3</v>
      </c>
      <c r="J280" s="140">
        <f>อุดรธานี!F99</f>
        <v>234818.23</v>
      </c>
      <c r="K280" s="141">
        <f>อุดรธานี!AJ99</f>
        <v>213454.46999999997</v>
      </c>
      <c r="L280" s="142">
        <f>อุดรธานี!AK99</f>
        <v>540693.51</v>
      </c>
      <c r="M280" s="142">
        <f>อุดรธานี!AL99</f>
        <v>630954.36</v>
      </c>
      <c r="N280" s="138"/>
      <c r="O280" s="138"/>
      <c r="P280" s="138"/>
      <c r="Q280" s="130">
        <f t="shared" si="10"/>
        <v>-90260.849999999977</v>
      </c>
      <c r="R280" s="131">
        <f t="shared" si="11"/>
        <v>162.56569753457606</v>
      </c>
    </row>
    <row r="281" spans="1:18" s="149" customFormat="1" x14ac:dyDescent="0.35">
      <c r="A281" s="143">
        <v>6</v>
      </c>
      <c r="B281" s="144" t="s">
        <v>64</v>
      </c>
      <c r="C281" s="144"/>
      <c r="D281" s="144"/>
      <c r="E281" s="144" t="s">
        <v>77</v>
      </c>
      <c r="F281" s="144"/>
      <c r="G281" s="144" t="s">
        <v>317</v>
      </c>
      <c r="H281" s="150">
        <f>SUM(H266:H280)</f>
        <v>76266</v>
      </c>
      <c r="I281" s="143"/>
      <c r="J281" s="146">
        <f>SUM(J266:J280)</f>
        <v>9421590.0299999993</v>
      </c>
      <c r="K281" s="146">
        <f>SUM(K266:K280)</f>
        <v>9808333.2999999989</v>
      </c>
      <c r="L281" s="146">
        <f>SUM(L266:L280)</f>
        <v>13011504.9</v>
      </c>
      <c r="M281" s="146">
        <f>SUM(M266:M280)</f>
        <v>12843585.059999999</v>
      </c>
      <c r="N281" s="144">
        <v>14</v>
      </c>
      <c r="O281" s="144">
        <v>14</v>
      </c>
      <c r="P281" s="144">
        <f>N281-O281</f>
        <v>0</v>
      </c>
      <c r="Q281" s="147">
        <f t="shared" si="10"/>
        <v>167919.84000000171</v>
      </c>
      <c r="R281" s="148">
        <f>L281/H281</f>
        <v>170.60688773503264</v>
      </c>
    </row>
    <row r="282" spans="1:18" x14ac:dyDescent="0.35">
      <c r="A282" s="137">
        <v>1</v>
      </c>
      <c r="B282" s="138" t="s">
        <v>64</v>
      </c>
      <c r="C282" s="138" t="s">
        <v>318</v>
      </c>
      <c r="D282" s="138" t="s">
        <v>126</v>
      </c>
      <c r="E282" s="138" t="s">
        <v>47</v>
      </c>
      <c r="F282" s="138" t="s">
        <v>210</v>
      </c>
      <c r="G282" s="138" t="s">
        <v>319</v>
      </c>
      <c r="H282" s="139"/>
      <c r="I282" s="137"/>
      <c r="J282" s="140"/>
      <c r="K282" s="141"/>
      <c r="L282" s="142"/>
      <c r="M282" s="142"/>
      <c r="N282" s="138"/>
      <c r="O282" s="138"/>
      <c r="P282" s="138"/>
    </row>
    <row r="283" spans="1:18" x14ac:dyDescent="0.35">
      <c r="A283" s="137">
        <v>2</v>
      </c>
      <c r="B283" s="138" t="s">
        <v>64</v>
      </c>
      <c r="C283" s="138" t="s">
        <v>318</v>
      </c>
      <c r="D283" s="138" t="s">
        <v>126</v>
      </c>
      <c r="E283" s="138" t="s">
        <v>47</v>
      </c>
      <c r="F283" s="138" t="s">
        <v>180</v>
      </c>
      <c r="G283" s="138" t="s">
        <v>906</v>
      </c>
      <c r="H283" s="139">
        <v>2523</v>
      </c>
      <c r="I283" s="137">
        <v>2</v>
      </c>
      <c r="J283" s="140">
        <f>อุดรธานี!F100</f>
        <v>515100.72</v>
      </c>
      <c r="K283" s="141">
        <f>อุดรธานี!AJ100</f>
        <v>615809.66999999993</v>
      </c>
      <c r="L283" s="142">
        <f>อุดรธานี!AK100</f>
        <v>577469.69999999995</v>
      </c>
      <c r="M283" s="142">
        <f>อุดรธานี!AL100</f>
        <v>569927.55000000005</v>
      </c>
      <c r="N283" s="138"/>
      <c r="O283" s="138"/>
      <c r="P283" s="138"/>
      <c r="Q283" s="130">
        <f t="shared" si="10"/>
        <v>7542.1499999999069</v>
      </c>
      <c r="R283" s="131">
        <f t="shared" si="11"/>
        <v>228.88216409036858</v>
      </c>
    </row>
    <row r="284" spans="1:18" x14ac:dyDescent="0.35">
      <c r="A284" s="137">
        <v>3</v>
      </c>
      <c r="B284" s="138" t="s">
        <v>64</v>
      </c>
      <c r="C284" s="138" t="s">
        <v>318</v>
      </c>
      <c r="D284" s="138" t="s">
        <v>126</v>
      </c>
      <c r="E284" s="138" t="s">
        <v>47</v>
      </c>
      <c r="F284" s="138" t="s">
        <v>180</v>
      </c>
      <c r="G284" s="138" t="s">
        <v>907</v>
      </c>
      <c r="H284" s="139">
        <v>5391</v>
      </c>
      <c r="I284" s="137">
        <v>4</v>
      </c>
      <c r="J284" s="140">
        <f>อุดรธานี!F101</f>
        <v>403620.3</v>
      </c>
      <c r="K284" s="141">
        <f>อุดรธานี!AJ101</f>
        <v>472031.81000000006</v>
      </c>
      <c r="L284" s="142">
        <f>อุดรธานี!AK101</f>
        <v>925877.45</v>
      </c>
      <c r="M284" s="142">
        <f>อุดรธานี!AL101</f>
        <v>804529.66</v>
      </c>
      <c r="N284" s="138"/>
      <c r="O284" s="138"/>
      <c r="P284" s="138"/>
      <c r="Q284" s="130">
        <f t="shared" si="10"/>
        <v>121347.78999999992</v>
      </c>
      <c r="R284" s="131">
        <f t="shared" si="11"/>
        <v>171.74502875162307</v>
      </c>
    </row>
    <row r="285" spans="1:18" x14ac:dyDescent="0.35">
      <c r="A285" s="137">
        <v>4</v>
      </c>
      <c r="B285" s="138" t="s">
        <v>64</v>
      </c>
      <c r="C285" s="138" t="s">
        <v>318</v>
      </c>
      <c r="D285" s="138" t="s">
        <v>126</v>
      </c>
      <c r="E285" s="138" t="s">
        <v>47</v>
      </c>
      <c r="F285" s="138" t="s">
        <v>180</v>
      </c>
      <c r="G285" s="138" t="s">
        <v>908</v>
      </c>
      <c r="H285" s="139">
        <v>2709</v>
      </c>
      <c r="I285" s="137">
        <v>2</v>
      </c>
      <c r="J285" s="140">
        <f>อุดรธานี!F102</f>
        <v>256681.59</v>
      </c>
      <c r="K285" s="141">
        <f>อุดรธานี!AJ102</f>
        <v>277887.27999999991</v>
      </c>
      <c r="L285" s="142">
        <f>อุดรธานี!AK102</f>
        <v>687937.51</v>
      </c>
      <c r="M285" s="142">
        <f>อุดรธานี!AL102</f>
        <v>538093.84</v>
      </c>
      <c r="N285" s="138"/>
      <c r="O285" s="138"/>
      <c r="P285" s="138"/>
      <c r="Q285" s="130">
        <f t="shared" si="10"/>
        <v>149843.67000000004</v>
      </c>
      <c r="R285" s="131">
        <f t="shared" si="11"/>
        <v>253.94518641565153</v>
      </c>
    </row>
    <row r="286" spans="1:18" x14ac:dyDescent="0.35">
      <c r="A286" s="137">
        <v>5</v>
      </c>
      <c r="B286" s="138" t="s">
        <v>64</v>
      </c>
      <c r="C286" s="138" t="s">
        <v>318</v>
      </c>
      <c r="D286" s="138" t="s">
        <v>126</v>
      </c>
      <c r="E286" s="138" t="s">
        <v>47</v>
      </c>
      <c r="F286" s="138" t="s">
        <v>180</v>
      </c>
      <c r="G286" s="138" t="s">
        <v>909</v>
      </c>
      <c r="H286" s="139">
        <v>3276</v>
      </c>
      <c r="I286" s="137">
        <v>3</v>
      </c>
      <c r="J286" s="140">
        <f>อุดรธานี!F103</f>
        <v>375862.77</v>
      </c>
      <c r="K286" s="141">
        <f>อุดรธานี!AJ103</f>
        <v>373782.29000000004</v>
      </c>
      <c r="L286" s="142">
        <f>อุดรธานี!AK103</f>
        <v>741815.34000000008</v>
      </c>
      <c r="M286" s="142">
        <f>อุดรธานี!AL103</f>
        <v>647041.84</v>
      </c>
      <c r="N286" s="138"/>
      <c r="O286" s="138"/>
      <c r="P286" s="138"/>
      <c r="Q286" s="130">
        <f t="shared" si="10"/>
        <v>94773.500000000116</v>
      </c>
      <c r="R286" s="131">
        <f t="shared" si="11"/>
        <v>226.43935897435901</v>
      </c>
    </row>
    <row r="287" spans="1:18" x14ac:dyDescent="0.35">
      <c r="A287" s="137">
        <v>6</v>
      </c>
      <c r="B287" s="138" t="s">
        <v>64</v>
      </c>
      <c r="C287" s="138" t="s">
        <v>318</v>
      </c>
      <c r="D287" s="138" t="s">
        <v>126</v>
      </c>
      <c r="E287" s="138" t="s">
        <v>47</v>
      </c>
      <c r="F287" s="138" t="s">
        <v>180</v>
      </c>
      <c r="G287" s="138" t="s">
        <v>910</v>
      </c>
      <c r="H287" s="139">
        <v>1694</v>
      </c>
      <c r="I287" s="137">
        <v>2</v>
      </c>
      <c r="J287" s="140">
        <f>อุดรธานี!F104</f>
        <v>301000.96999999997</v>
      </c>
      <c r="K287" s="141">
        <f>อุดรธานี!AJ104</f>
        <v>272785.86</v>
      </c>
      <c r="L287" s="142">
        <f>อุดรธานี!AK104</f>
        <v>513117.79</v>
      </c>
      <c r="M287" s="142">
        <f>อุดรธานี!AL104</f>
        <v>471335.44</v>
      </c>
      <c r="N287" s="138"/>
      <c r="O287" s="138"/>
      <c r="P287" s="138"/>
      <c r="Q287" s="130">
        <f t="shared" si="10"/>
        <v>41782.349999999977</v>
      </c>
      <c r="R287" s="131">
        <f t="shared" si="11"/>
        <v>302.90306375442736</v>
      </c>
    </row>
    <row r="288" spans="1:18" x14ac:dyDescent="0.35">
      <c r="A288" s="137">
        <v>7</v>
      </c>
      <c r="B288" s="138" t="s">
        <v>64</v>
      </c>
      <c r="C288" s="138" t="s">
        <v>318</v>
      </c>
      <c r="D288" s="138" t="s">
        <v>126</v>
      </c>
      <c r="E288" s="138" t="s">
        <v>47</v>
      </c>
      <c r="F288" s="138" t="s">
        <v>180</v>
      </c>
      <c r="G288" s="138" t="s">
        <v>911</v>
      </c>
      <c r="H288" s="139">
        <v>2072</v>
      </c>
      <c r="I288" s="137">
        <v>2</v>
      </c>
      <c r="J288" s="140">
        <f>อุดรธานี!F105</f>
        <v>265362.84999999998</v>
      </c>
      <c r="K288" s="141">
        <f>อุดรธานี!AJ105</f>
        <v>256786.41999999995</v>
      </c>
      <c r="L288" s="142">
        <f>อุดรธานี!AK105</f>
        <v>549271.71</v>
      </c>
      <c r="M288" s="142">
        <f>อุดรธานี!AL105</f>
        <v>566852.62</v>
      </c>
      <c r="N288" s="138"/>
      <c r="O288" s="138"/>
      <c r="P288" s="138"/>
      <c r="Q288" s="130">
        <f t="shared" si="10"/>
        <v>-17580.910000000033</v>
      </c>
      <c r="R288" s="131">
        <f t="shared" si="11"/>
        <v>265.0925241312741</v>
      </c>
    </row>
    <row r="289" spans="1:18" s="149" customFormat="1" x14ac:dyDescent="0.35">
      <c r="A289" s="143">
        <v>7</v>
      </c>
      <c r="B289" s="144" t="s">
        <v>64</v>
      </c>
      <c r="C289" s="144"/>
      <c r="D289" s="144"/>
      <c r="E289" s="144" t="s">
        <v>77</v>
      </c>
      <c r="F289" s="144"/>
      <c r="G289" s="144" t="s">
        <v>320</v>
      </c>
      <c r="H289" s="150">
        <f>SUM(H282:H288)</f>
        <v>17665</v>
      </c>
      <c r="I289" s="143"/>
      <c r="J289" s="146">
        <f>SUM(J282:J288)</f>
        <v>2117629.2000000002</v>
      </c>
      <c r="K289" s="146">
        <f>SUM(K282:K288)</f>
        <v>2269083.3299999996</v>
      </c>
      <c r="L289" s="146">
        <f>SUM(L282:L288)</f>
        <v>3995489.5</v>
      </c>
      <c r="M289" s="146">
        <f>SUM(M282:M288)</f>
        <v>3597780.9499999997</v>
      </c>
      <c r="N289" s="144">
        <v>6</v>
      </c>
      <c r="O289" s="144">
        <v>6</v>
      </c>
      <c r="P289" s="144">
        <f>N289-O289</f>
        <v>0</v>
      </c>
      <c r="Q289" s="147">
        <f t="shared" si="10"/>
        <v>397708.55000000028</v>
      </c>
      <c r="R289" s="148">
        <f>L289/H289</f>
        <v>226.18112086045852</v>
      </c>
    </row>
    <row r="290" spans="1:18" x14ac:dyDescent="0.35">
      <c r="A290" s="137">
        <v>1</v>
      </c>
      <c r="B290" s="138" t="s">
        <v>64</v>
      </c>
      <c r="C290" s="138" t="s">
        <v>37</v>
      </c>
      <c r="D290" s="138" t="s">
        <v>131</v>
      </c>
      <c r="E290" s="138" t="s">
        <v>38</v>
      </c>
      <c r="F290" s="138" t="s">
        <v>210</v>
      </c>
      <c r="G290" s="138" t="s">
        <v>321</v>
      </c>
      <c r="H290" s="139"/>
      <c r="I290" s="137"/>
      <c r="J290" s="140"/>
      <c r="K290" s="141"/>
      <c r="L290" s="142"/>
      <c r="M290" s="142"/>
      <c r="N290" s="138"/>
      <c r="O290" s="138"/>
      <c r="P290" s="138"/>
    </row>
    <row r="291" spans="1:18" x14ac:dyDescent="0.35">
      <c r="A291" s="137">
        <v>2</v>
      </c>
      <c r="B291" s="138" t="s">
        <v>64</v>
      </c>
      <c r="C291" s="138" t="s">
        <v>37</v>
      </c>
      <c r="D291" s="138" t="s">
        <v>131</v>
      </c>
      <c r="E291" s="138" t="s">
        <v>38</v>
      </c>
      <c r="F291" s="138" t="s">
        <v>180</v>
      </c>
      <c r="G291" s="138" t="s">
        <v>912</v>
      </c>
      <c r="H291" s="139">
        <v>2599</v>
      </c>
      <c r="I291" s="137">
        <v>2</v>
      </c>
      <c r="J291" s="140">
        <f>อุดรธานี!F106</f>
        <v>527555.68999999994</v>
      </c>
      <c r="K291" s="141">
        <f>อุดรธานี!AJ106</f>
        <v>425570.11999999994</v>
      </c>
      <c r="L291" s="142">
        <f>อุดรธานี!AK106</f>
        <v>457787.9</v>
      </c>
      <c r="M291" s="142">
        <f>อุดรธานี!AL106</f>
        <v>600082.78</v>
      </c>
      <c r="N291" s="138"/>
      <c r="O291" s="138"/>
      <c r="P291" s="138"/>
      <c r="Q291" s="130">
        <f t="shared" si="10"/>
        <v>-142294.88</v>
      </c>
      <c r="R291" s="131">
        <f t="shared" si="11"/>
        <v>176.14001539053484</v>
      </c>
    </row>
    <row r="292" spans="1:18" x14ac:dyDescent="0.35">
      <c r="A292" s="137">
        <v>3</v>
      </c>
      <c r="B292" s="138" t="s">
        <v>64</v>
      </c>
      <c r="C292" s="138" t="s">
        <v>37</v>
      </c>
      <c r="D292" s="138" t="s">
        <v>131</v>
      </c>
      <c r="E292" s="138" t="s">
        <v>38</v>
      </c>
      <c r="F292" s="138" t="s">
        <v>180</v>
      </c>
      <c r="G292" s="138" t="s">
        <v>913</v>
      </c>
      <c r="H292" s="139">
        <v>7351</v>
      </c>
      <c r="I292" s="137">
        <v>5</v>
      </c>
      <c r="J292" s="140">
        <f>อุดรธานี!F107</f>
        <v>735451.23</v>
      </c>
      <c r="K292" s="141">
        <f>อุดรธานี!AJ107</f>
        <v>481234.49000000005</v>
      </c>
      <c r="L292" s="142">
        <f>อุดรธานี!AK107</f>
        <v>1179476.3799999999</v>
      </c>
      <c r="M292" s="142">
        <f>อุดรธานี!AL107</f>
        <v>1306656.02</v>
      </c>
      <c r="N292" s="138"/>
      <c r="O292" s="138"/>
      <c r="P292" s="138"/>
      <c r="Q292" s="130">
        <f t="shared" si="10"/>
        <v>-127179.64000000013</v>
      </c>
      <c r="R292" s="131">
        <f t="shared" si="11"/>
        <v>160.45114678275064</v>
      </c>
    </row>
    <row r="293" spans="1:18" x14ac:dyDescent="0.35">
      <c r="A293" s="137">
        <v>4</v>
      </c>
      <c r="B293" s="138" t="s">
        <v>64</v>
      </c>
      <c r="C293" s="138" t="s">
        <v>37</v>
      </c>
      <c r="D293" s="138" t="s">
        <v>131</v>
      </c>
      <c r="E293" s="138" t="s">
        <v>38</v>
      </c>
      <c r="F293" s="138" t="s">
        <v>180</v>
      </c>
      <c r="G293" s="138" t="s">
        <v>914</v>
      </c>
      <c r="H293" s="139">
        <v>6204</v>
      </c>
      <c r="I293" s="137">
        <v>5</v>
      </c>
      <c r="J293" s="140">
        <f>อุดรธานี!F108</f>
        <v>184537.45</v>
      </c>
      <c r="K293" s="141">
        <f>อุดรธานี!AJ108</f>
        <v>189728.34000000003</v>
      </c>
      <c r="L293" s="142">
        <f>อุดรธานี!AK108</f>
        <v>970661.73</v>
      </c>
      <c r="M293" s="142">
        <f>อุดรธานี!AL108</f>
        <v>1399912.05</v>
      </c>
      <c r="N293" s="138"/>
      <c r="O293" s="138"/>
      <c r="P293" s="138"/>
      <c r="Q293" s="130">
        <f t="shared" si="10"/>
        <v>-429250.32000000007</v>
      </c>
      <c r="R293" s="131">
        <f t="shared" si="11"/>
        <v>156.45740328820116</v>
      </c>
    </row>
    <row r="294" spans="1:18" x14ac:dyDescent="0.35">
      <c r="A294" s="137">
        <v>5</v>
      </c>
      <c r="B294" s="138" t="s">
        <v>64</v>
      </c>
      <c r="C294" s="138" t="s">
        <v>37</v>
      </c>
      <c r="D294" s="138" t="s">
        <v>131</v>
      </c>
      <c r="E294" s="138" t="s">
        <v>38</v>
      </c>
      <c r="F294" s="138" t="s">
        <v>180</v>
      </c>
      <c r="G294" s="138" t="s">
        <v>915</v>
      </c>
      <c r="H294" s="139">
        <v>5587</v>
      </c>
      <c r="I294" s="137">
        <v>4</v>
      </c>
      <c r="J294" s="140">
        <f>อุดรธานี!F109</f>
        <v>774614.67</v>
      </c>
      <c r="K294" s="141">
        <f>อุดรธานี!AJ109</f>
        <v>500202.25999999989</v>
      </c>
      <c r="L294" s="142">
        <f>อุดรธานี!AK109</f>
        <v>648271.30000000005</v>
      </c>
      <c r="M294" s="142">
        <f>อุดรธานี!AL109</f>
        <v>854169.10000000009</v>
      </c>
      <c r="N294" s="138"/>
      <c r="O294" s="138"/>
      <c r="P294" s="138"/>
      <c r="Q294" s="130">
        <f t="shared" si="10"/>
        <v>-205897.80000000005</v>
      </c>
      <c r="R294" s="131">
        <f t="shared" si="11"/>
        <v>116.03209235725792</v>
      </c>
    </row>
    <row r="295" spans="1:18" s="149" customFormat="1" x14ac:dyDescent="0.35">
      <c r="A295" s="143">
        <v>8</v>
      </c>
      <c r="B295" s="144" t="s">
        <v>64</v>
      </c>
      <c r="C295" s="144"/>
      <c r="D295" s="144"/>
      <c r="E295" s="144" t="s">
        <v>77</v>
      </c>
      <c r="F295" s="144"/>
      <c r="G295" s="144" t="s">
        <v>322</v>
      </c>
      <c r="H295" s="150">
        <f>SUM(H290:H294)</f>
        <v>21741</v>
      </c>
      <c r="I295" s="143"/>
      <c r="J295" s="146">
        <f>SUM(J290:J294)</f>
        <v>2222159.04</v>
      </c>
      <c r="K295" s="146">
        <f>SUM(K290:K294)</f>
        <v>1596735.21</v>
      </c>
      <c r="L295" s="146">
        <f>SUM(L290:L294)</f>
        <v>3256197.3099999996</v>
      </c>
      <c r="M295" s="146">
        <f>SUM(M290:M294)</f>
        <v>4160819.95</v>
      </c>
      <c r="N295" s="144">
        <v>4</v>
      </c>
      <c r="O295" s="144">
        <v>4</v>
      </c>
      <c r="P295" s="144">
        <f>N295-O295</f>
        <v>0</v>
      </c>
      <c r="Q295" s="147">
        <f t="shared" si="10"/>
        <v>-904622.6400000006</v>
      </c>
      <c r="R295" s="148">
        <f>L295/H295</f>
        <v>149.77219585115679</v>
      </c>
    </row>
    <row r="296" spans="1:18" x14ac:dyDescent="0.35">
      <c r="A296" s="137">
        <v>1</v>
      </c>
      <c r="B296" s="138" t="s">
        <v>64</v>
      </c>
      <c r="C296" s="138" t="s">
        <v>323</v>
      </c>
      <c r="D296" s="138" t="s">
        <v>135</v>
      </c>
      <c r="E296" s="138" t="s">
        <v>48</v>
      </c>
      <c r="F296" s="138" t="s">
        <v>210</v>
      </c>
      <c r="G296" s="138" t="s">
        <v>324</v>
      </c>
      <c r="H296" s="139"/>
      <c r="I296" s="137"/>
      <c r="J296" s="140"/>
      <c r="K296" s="141"/>
      <c r="L296" s="142"/>
      <c r="M296" s="142"/>
      <c r="N296" s="138"/>
      <c r="O296" s="138"/>
      <c r="P296" s="138"/>
    </row>
    <row r="297" spans="1:18" x14ac:dyDescent="0.35">
      <c r="A297" s="137">
        <v>2</v>
      </c>
      <c r="B297" s="138" t="s">
        <v>64</v>
      </c>
      <c r="C297" s="138" t="s">
        <v>323</v>
      </c>
      <c r="D297" s="138" t="s">
        <v>135</v>
      </c>
      <c r="E297" s="138" t="s">
        <v>48</v>
      </c>
      <c r="F297" s="138" t="s">
        <v>180</v>
      </c>
      <c r="G297" s="138" t="s">
        <v>916</v>
      </c>
      <c r="H297" s="139">
        <v>3439</v>
      </c>
      <c r="I297" s="137">
        <v>3</v>
      </c>
      <c r="J297" s="140">
        <f>อุดรธานี!F110</f>
        <v>909277.64</v>
      </c>
      <c r="K297" s="141">
        <f>อุดรธานี!AJ110</f>
        <v>1277275.0599999998</v>
      </c>
      <c r="L297" s="142">
        <f>อุดรธานี!AK110</f>
        <v>1016757.0399999999</v>
      </c>
      <c r="M297" s="142">
        <f>อุดรธานี!AL110</f>
        <v>731223.48</v>
      </c>
      <c r="N297" s="138"/>
      <c r="O297" s="138"/>
      <c r="P297" s="138"/>
      <c r="Q297" s="130">
        <f t="shared" si="10"/>
        <v>285533.55999999994</v>
      </c>
      <c r="R297" s="131">
        <f t="shared" si="11"/>
        <v>295.65485315498688</v>
      </c>
    </row>
    <row r="298" spans="1:18" x14ac:dyDescent="0.35">
      <c r="A298" s="137">
        <v>3</v>
      </c>
      <c r="B298" s="138" t="s">
        <v>64</v>
      </c>
      <c r="C298" s="138" t="s">
        <v>323</v>
      </c>
      <c r="D298" s="138" t="s">
        <v>135</v>
      </c>
      <c r="E298" s="138" t="s">
        <v>48</v>
      </c>
      <c r="F298" s="138" t="s">
        <v>180</v>
      </c>
      <c r="G298" s="138" t="s">
        <v>917</v>
      </c>
      <c r="H298" s="139">
        <v>3012</v>
      </c>
      <c r="I298" s="137">
        <v>3</v>
      </c>
      <c r="J298" s="140">
        <f>อุดรธานี!F111</f>
        <v>300644.65000000002</v>
      </c>
      <c r="K298" s="141">
        <f>อุดรธานี!AJ111</f>
        <v>319166.71999999997</v>
      </c>
      <c r="L298" s="142">
        <f>อุดรธานี!AK111</f>
        <v>760348.66</v>
      </c>
      <c r="M298" s="142">
        <f>อุดรธานี!AL111</f>
        <v>573932.67000000004</v>
      </c>
      <c r="N298" s="138"/>
      <c r="O298" s="138"/>
      <c r="P298" s="138"/>
      <c r="Q298" s="130">
        <f t="shared" si="10"/>
        <v>186415.99</v>
      </c>
      <c r="R298" s="131">
        <f t="shared" si="11"/>
        <v>252.43979415670651</v>
      </c>
    </row>
    <row r="299" spans="1:18" x14ac:dyDescent="0.35">
      <c r="A299" s="137">
        <v>4</v>
      </c>
      <c r="B299" s="138" t="s">
        <v>64</v>
      </c>
      <c r="C299" s="138" t="s">
        <v>323</v>
      </c>
      <c r="D299" s="138" t="s">
        <v>135</v>
      </c>
      <c r="E299" s="138" t="s">
        <v>48</v>
      </c>
      <c r="F299" s="138" t="s">
        <v>180</v>
      </c>
      <c r="G299" s="138" t="s">
        <v>918</v>
      </c>
      <c r="H299" s="139">
        <v>1981</v>
      </c>
      <c r="I299" s="137">
        <v>2</v>
      </c>
      <c r="J299" s="140">
        <f>อุดรธานี!F112</f>
        <v>498834.4</v>
      </c>
      <c r="K299" s="141">
        <f>อุดรธานี!AJ112</f>
        <v>621048.62</v>
      </c>
      <c r="L299" s="142">
        <f>อุดรธานี!AK112</f>
        <v>779645.28</v>
      </c>
      <c r="M299" s="142">
        <f>อุดรธานี!AL112</f>
        <v>631066.80000000005</v>
      </c>
      <c r="N299" s="138"/>
      <c r="O299" s="138"/>
      <c r="P299" s="138"/>
      <c r="Q299" s="130">
        <f t="shared" si="10"/>
        <v>148578.47999999998</v>
      </c>
      <c r="R299" s="131">
        <f t="shared" si="11"/>
        <v>393.56147400302876</v>
      </c>
    </row>
    <row r="300" spans="1:18" x14ac:dyDescent="0.35">
      <c r="A300" s="137">
        <v>5</v>
      </c>
      <c r="B300" s="138" t="s">
        <v>64</v>
      </c>
      <c r="C300" s="138" t="s">
        <v>323</v>
      </c>
      <c r="D300" s="138" t="s">
        <v>135</v>
      </c>
      <c r="E300" s="138" t="s">
        <v>48</v>
      </c>
      <c r="F300" s="138" t="s">
        <v>180</v>
      </c>
      <c r="G300" s="138" t="s">
        <v>919</v>
      </c>
      <c r="H300" s="139">
        <v>1907</v>
      </c>
      <c r="I300" s="137">
        <v>2</v>
      </c>
      <c r="J300" s="140">
        <f>อุดรธานี!F113</f>
        <v>570909.68999999994</v>
      </c>
      <c r="K300" s="141">
        <f>อุดรธานี!AJ113</f>
        <v>776403.52999999991</v>
      </c>
      <c r="L300" s="142">
        <f>อุดรธานี!AK113</f>
        <v>457631.07</v>
      </c>
      <c r="M300" s="142">
        <f>อุดรธานี!AL113</f>
        <v>341824.4</v>
      </c>
      <c r="N300" s="138"/>
      <c r="O300" s="138"/>
      <c r="P300" s="138"/>
      <c r="Q300" s="130">
        <f t="shared" si="10"/>
        <v>115806.66999999998</v>
      </c>
      <c r="R300" s="131">
        <f t="shared" si="11"/>
        <v>239.97434189826953</v>
      </c>
    </row>
    <row r="301" spans="1:18" x14ac:dyDescent="0.35">
      <c r="A301" s="137">
        <v>6</v>
      </c>
      <c r="B301" s="138" t="s">
        <v>64</v>
      </c>
      <c r="C301" s="138" t="s">
        <v>323</v>
      </c>
      <c r="D301" s="138" t="s">
        <v>135</v>
      </c>
      <c r="E301" s="138" t="s">
        <v>48</v>
      </c>
      <c r="F301" s="138" t="s">
        <v>180</v>
      </c>
      <c r="G301" s="138" t="s">
        <v>920</v>
      </c>
      <c r="H301" s="139">
        <v>3127</v>
      </c>
      <c r="I301" s="137">
        <v>3</v>
      </c>
      <c r="J301" s="140">
        <f>อุดรธานี!F114</f>
        <v>403454.73</v>
      </c>
      <c r="K301" s="141">
        <f>อุดรธานี!AJ114</f>
        <v>558369.91</v>
      </c>
      <c r="L301" s="142">
        <f>อุดรธานี!AK114</f>
        <v>772540.33</v>
      </c>
      <c r="M301" s="142">
        <f>อุดรธานี!AL114</f>
        <v>694725.2</v>
      </c>
      <c r="N301" s="138"/>
      <c r="O301" s="138"/>
      <c r="P301" s="138"/>
      <c r="Q301" s="130">
        <f t="shared" si="10"/>
        <v>77815.13</v>
      </c>
      <c r="R301" s="131">
        <f t="shared" si="11"/>
        <v>247.05479053405818</v>
      </c>
    </row>
    <row r="302" spans="1:18" x14ac:dyDescent="0.35">
      <c r="A302" s="137">
        <v>7</v>
      </c>
      <c r="B302" s="138" t="s">
        <v>64</v>
      </c>
      <c r="C302" s="138" t="s">
        <v>323</v>
      </c>
      <c r="D302" s="138" t="s">
        <v>135</v>
      </c>
      <c r="E302" s="138" t="s">
        <v>48</v>
      </c>
      <c r="F302" s="138" t="s">
        <v>180</v>
      </c>
      <c r="G302" s="138" t="s">
        <v>921</v>
      </c>
      <c r="H302" s="139">
        <v>2860</v>
      </c>
      <c r="I302" s="137">
        <v>2</v>
      </c>
      <c r="J302" s="140">
        <f>อุดรธานี!F115</f>
        <v>896007.01</v>
      </c>
      <c r="K302" s="141">
        <f>อุดรธานี!AJ115</f>
        <v>1020762.0100000001</v>
      </c>
      <c r="L302" s="142">
        <f>อุดรธานี!AK115</f>
        <v>726522.95000000007</v>
      </c>
      <c r="M302" s="142">
        <f>อุดรธานี!AL115</f>
        <v>582895.39</v>
      </c>
      <c r="N302" s="138"/>
      <c r="O302" s="138"/>
      <c r="P302" s="138"/>
      <c r="Q302" s="130">
        <f t="shared" si="10"/>
        <v>143627.56000000006</v>
      </c>
      <c r="R302" s="131">
        <f t="shared" si="11"/>
        <v>254.02900349650352</v>
      </c>
    </row>
    <row r="303" spans="1:18" x14ac:dyDescent="0.35">
      <c r="A303" s="137">
        <v>8</v>
      </c>
      <c r="B303" s="138" t="s">
        <v>64</v>
      </c>
      <c r="C303" s="138" t="s">
        <v>323</v>
      </c>
      <c r="D303" s="138" t="s">
        <v>135</v>
      </c>
      <c r="E303" s="138" t="s">
        <v>48</v>
      </c>
      <c r="F303" s="138" t="s">
        <v>180</v>
      </c>
      <c r="G303" s="138" t="s">
        <v>922</v>
      </c>
      <c r="H303" s="139">
        <v>3321</v>
      </c>
      <c r="I303" s="137">
        <v>3</v>
      </c>
      <c r="J303" s="140">
        <f>อุดรธานี!F116</f>
        <v>1132950.9099999999</v>
      </c>
      <c r="K303" s="141">
        <f>อุดรธานี!AJ116</f>
        <v>1422456.21</v>
      </c>
      <c r="L303" s="142">
        <f>อุดรธานี!AK116</f>
        <v>605637.7699999999</v>
      </c>
      <c r="M303" s="142">
        <f>อุดรธานี!AL116</f>
        <v>493236.69999999995</v>
      </c>
      <c r="N303" s="138"/>
      <c r="O303" s="138"/>
      <c r="P303" s="138"/>
      <c r="Q303" s="130">
        <f t="shared" si="10"/>
        <v>112401.06999999995</v>
      </c>
      <c r="R303" s="131">
        <f t="shared" si="11"/>
        <v>182.36608551641069</v>
      </c>
    </row>
    <row r="304" spans="1:18" x14ac:dyDescent="0.35">
      <c r="A304" s="137">
        <v>9</v>
      </c>
      <c r="B304" s="138" t="s">
        <v>64</v>
      </c>
      <c r="C304" s="138" t="s">
        <v>323</v>
      </c>
      <c r="D304" s="138" t="s">
        <v>135</v>
      </c>
      <c r="E304" s="138" t="s">
        <v>48</v>
      </c>
      <c r="F304" s="138" t="s">
        <v>180</v>
      </c>
      <c r="G304" s="138" t="s">
        <v>923</v>
      </c>
      <c r="H304" s="139">
        <v>3558</v>
      </c>
      <c r="I304" s="137">
        <v>3</v>
      </c>
      <c r="J304" s="140">
        <f>อุดรธานี!F117</f>
        <v>654629.5</v>
      </c>
      <c r="K304" s="141">
        <f>อุดรธานี!AJ117</f>
        <v>893654.47000000009</v>
      </c>
      <c r="L304" s="142">
        <f>อุดรธานี!AK117</f>
        <v>868424.19</v>
      </c>
      <c r="M304" s="142">
        <f>อุดรธานี!AL117</f>
        <v>678138.99000000011</v>
      </c>
      <c r="N304" s="138"/>
      <c r="O304" s="138"/>
      <c r="P304" s="138"/>
      <c r="Q304" s="130">
        <f t="shared" si="10"/>
        <v>190285.19999999984</v>
      </c>
      <c r="R304" s="131">
        <f t="shared" si="11"/>
        <v>244.07650084317029</v>
      </c>
    </row>
    <row r="305" spans="1:18" x14ac:dyDescent="0.35">
      <c r="A305" s="137">
        <v>10</v>
      </c>
      <c r="B305" s="138" t="s">
        <v>64</v>
      </c>
      <c r="C305" s="138" t="s">
        <v>323</v>
      </c>
      <c r="D305" s="138" t="s">
        <v>135</v>
      </c>
      <c r="E305" s="138" t="s">
        <v>48</v>
      </c>
      <c r="F305" s="138" t="s">
        <v>180</v>
      </c>
      <c r="G305" s="138" t="s">
        <v>924</v>
      </c>
      <c r="H305" s="139">
        <v>1774</v>
      </c>
      <c r="I305" s="137">
        <v>2</v>
      </c>
      <c r="J305" s="140">
        <f>อุดรธานี!F118</f>
        <v>253281.01</v>
      </c>
      <c r="K305" s="141">
        <f>อุดรธานี!AJ118</f>
        <v>-142529.20000000001</v>
      </c>
      <c r="L305" s="142">
        <f>อุดรธานี!AK118</f>
        <v>641645.14</v>
      </c>
      <c r="M305" s="142">
        <f>อุดรธานี!AL118</f>
        <v>490498.63</v>
      </c>
      <c r="N305" s="138"/>
      <c r="O305" s="138"/>
      <c r="P305" s="138"/>
      <c r="Q305" s="130">
        <f t="shared" si="10"/>
        <v>151146.51</v>
      </c>
      <c r="R305" s="131">
        <f t="shared" si="11"/>
        <v>361.69399098083426</v>
      </c>
    </row>
    <row r="306" spans="1:18" x14ac:dyDescent="0.35">
      <c r="A306" s="137">
        <v>11</v>
      </c>
      <c r="B306" s="138" t="s">
        <v>64</v>
      </c>
      <c r="C306" s="138" t="s">
        <v>323</v>
      </c>
      <c r="D306" s="138" t="s">
        <v>135</v>
      </c>
      <c r="E306" s="138" t="s">
        <v>48</v>
      </c>
      <c r="F306" s="138" t="s">
        <v>180</v>
      </c>
      <c r="G306" s="138" t="s">
        <v>925</v>
      </c>
      <c r="H306" s="139">
        <v>1942</v>
      </c>
      <c r="I306" s="137">
        <v>2</v>
      </c>
      <c r="J306" s="140">
        <f>อุดรธานี!F119</f>
        <v>209782.45</v>
      </c>
      <c r="K306" s="141">
        <f>อุดรธานี!AJ119</f>
        <v>182657.72999999998</v>
      </c>
      <c r="L306" s="142">
        <f>อุดรธานี!AK119</f>
        <v>486666.71</v>
      </c>
      <c r="M306" s="142">
        <f>อุดรธานี!AL119</f>
        <v>368833.51</v>
      </c>
      <c r="N306" s="138"/>
      <c r="O306" s="138"/>
      <c r="P306" s="138"/>
      <c r="Q306" s="130">
        <f t="shared" si="10"/>
        <v>117833.20000000001</v>
      </c>
      <c r="R306" s="131">
        <f t="shared" si="11"/>
        <v>250.60077754891864</v>
      </c>
    </row>
    <row r="307" spans="1:18" x14ac:dyDescent="0.35">
      <c r="A307" s="137">
        <v>12</v>
      </c>
      <c r="B307" s="138" t="s">
        <v>64</v>
      </c>
      <c r="C307" s="138" t="s">
        <v>323</v>
      </c>
      <c r="D307" s="138" t="s">
        <v>135</v>
      </c>
      <c r="E307" s="138" t="s">
        <v>48</v>
      </c>
      <c r="F307" s="138" t="s">
        <v>180</v>
      </c>
      <c r="G307" s="138" t="s">
        <v>926</v>
      </c>
      <c r="H307" s="139">
        <v>2702</v>
      </c>
      <c r="I307" s="137">
        <v>2</v>
      </c>
      <c r="J307" s="140">
        <f>อุดรธานี!F120</f>
        <v>223131.55</v>
      </c>
      <c r="K307" s="141">
        <f>อุดรธานี!AJ120</f>
        <v>111237.66999999998</v>
      </c>
      <c r="L307" s="142">
        <f>อุดรธานี!AK120</f>
        <v>704677.9</v>
      </c>
      <c r="M307" s="142">
        <f>อุดรธานี!AL120</f>
        <v>575174.05999999994</v>
      </c>
      <c r="N307" s="138"/>
      <c r="O307" s="138"/>
      <c r="P307" s="138"/>
      <c r="Q307" s="130">
        <f t="shared" si="10"/>
        <v>129503.84000000008</v>
      </c>
      <c r="R307" s="131">
        <f t="shared" si="11"/>
        <v>260.79863064396744</v>
      </c>
    </row>
    <row r="308" spans="1:18" x14ac:dyDescent="0.35">
      <c r="A308" s="137">
        <v>13</v>
      </c>
      <c r="B308" s="138" t="s">
        <v>64</v>
      </c>
      <c r="C308" s="138" t="s">
        <v>323</v>
      </c>
      <c r="D308" s="138" t="s">
        <v>135</v>
      </c>
      <c r="E308" s="138" t="s">
        <v>48</v>
      </c>
      <c r="F308" s="138" t="s">
        <v>180</v>
      </c>
      <c r="G308" s="138" t="s">
        <v>927</v>
      </c>
      <c r="H308" s="139">
        <v>2772</v>
      </c>
      <c r="I308" s="137">
        <v>2</v>
      </c>
      <c r="J308" s="140">
        <f>อุดรธานี!F121</f>
        <v>685590.81</v>
      </c>
      <c r="K308" s="141">
        <f>อุดรธานี!AJ121</f>
        <v>585722.17999999993</v>
      </c>
      <c r="L308" s="142">
        <f>อุดรธานี!AK121</f>
        <v>891892.48</v>
      </c>
      <c r="M308" s="142">
        <f>อุดรธานี!AL121</f>
        <v>599007.71</v>
      </c>
      <c r="N308" s="138"/>
      <c r="O308" s="138"/>
      <c r="P308" s="138"/>
      <c r="Q308" s="130">
        <f t="shared" si="10"/>
        <v>292884.77</v>
      </c>
      <c r="R308" s="131">
        <f t="shared" si="11"/>
        <v>321.75053391053393</v>
      </c>
    </row>
    <row r="309" spans="1:18" s="149" customFormat="1" x14ac:dyDescent="0.35">
      <c r="A309" s="143">
        <v>9</v>
      </c>
      <c r="B309" s="144" t="s">
        <v>64</v>
      </c>
      <c r="C309" s="144"/>
      <c r="D309" s="144"/>
      <c r="E309" s="144" t="s">
        <v>77</v>
      </c>
      <c r="F309" s="144"/>
      <c r="G309" s="144" t="s">
        <v>325</v>
      </c>
      <c r="H309" s="150">
        <f>SUM(H296:H308)</f>
        <v>32395</v>
      </c>
      <c r="I309" s="143"/>
      <c r="J309" s="146">
        <f>SUM(J296:J308)</f>
        <v>6738494.3499999996</v>
      </c>
      <c r="K309" s="146">
        <f>SUM(K296:K308)</f>
        <v>7626224.9099999983</v>
      </c>
      <c r="L309" s="146">
        <f>SUM(L296:L308)</f>
        <v>8712389.5199999996</v>
      </c>
      <c r="M309" s="146">
        <f>SUM(M296:M308)</f>
        <v>6760557.5399999991</v>
      </c>
      <c r="N309" s="144">
        <v>12</v>
      </c>
      <c r="O309" s="144">
        <v>12</v>
      </c>
      <c r="P309" s="144">
        <f>N309-O309</f>
        <v>0</v>
      </c>
      <c r="Q309" s="147">
        <f t="shared" si="10"/>
        <v>1951831.9800000004</v>
      </c>
      <c r="R309" s="148">
        <f>L309/H309</f>
        <v>268.94241457014971</v>
      </c>
    </row>
    <row r="310" spans="1:18" x14ac:dyDescent="0.35">
      <c r="A310" s="137">
        <v>1</v>
      </c>
      <c r="B310" s="138" t="s">
        <v>64</v>
      </c>
      <c r="C310" s="138" t="s">
        <v>39</v>
      </c>
      <c r="D310" s="138" t="s">
        <v>139</v>
      </c>
      <c r="E310" s="138" t="s">
        <v>40</v>
      </c>
      <c r="F310" s="138" t="s">
        <v>210</v>
      </c>
      <c r="G310" s="138" t="s">
        <v>326</v>
      </c>
      <c r="H310" s="139"/>
      <c r="I310" s="137"/>
      <c r="J310" s="140"/>
      <c r="K310" s="141"/>
      <c r="L310" s="142"/>
      <c r="M310" s="142"/>
      <c r="N310" s="138"/>
      <c r="O310" s="138"/>
      <c r="P310" s="138"/>
    </row>
    <row r="311" spans="1:18" x14ac:dyDescent="0.35">
      <c r="A311" s="137">
        <v>2</v>
      </c>
      <c r="B311" s="138" t="s">
        <v>64</v>
      </c>
      <c r="C311" s="138" t="s">
        <v>39</v>
      </c>
      <c r="D311" s="138" t="s">
        <v>139</v>
      </c>
      <c r="E311" s="138" t="s">
        <v>40</v>
      </c>
      <c r="F311" s="138" t="s">
        <v>180</v>
      </c>
      <c r="G311" s="138" t="s">
        <v>928</v>
      </c>
      <c r="H311" s="139">
        <v>6140</v>
      </c>
      <c r="I311" s="137">
        <v>5</v>
      </c>
      <c r="J311" s="140">
        <f>อุดรธานี!F122</f>
        <v>531851.14</v>
      </c>
      <c r="K311" s="141">
        <f>อุดรธานี!AJ122</f>
        <v>552077.31000000006</v>
      </c>
      <c r="L311" s="142">
        <f>อุดรธานี!AK122</f>
        <v>925755.24</v>
      </c>
      <c r="M311" s="142">
        <f>อุดรธานี!AL122</f>
        <v>896099.08</v>
      </c>
      <c r="N311" s="138"/>
      <c r="O311" s="138"/>
      <c r="P311" s="138"/>
      <c r="Q311" s="130">
        <f t="shared" si="10"/>
        <v>29656.160000000033</v>
      </c>
      <c r="R311" s="131">
        <f t="shared" si="11"/>
        <v>150.7744690553746</v>
      </c>
    </row>
    <row r="312" spans="1:18" x14ac:dyDescent="0.35">
      <c r="A312" s="137">
        <v>3</v>
      </c>
      <c r="B312" s="138" t="s">
        <v>64</v>
      </c>
      <c r="C312" s="138" t="s">
        <v>39</v>
      </c>
      <c r="D312" s="138" t="s">
        <v>139</v>
      </c>
      <c r="E312" s="138" t="s">
        <v>40</v>
      </c>
      <c r="F312" s="138" t="s">
        <v>180</v>
      </c>
      <c r="G312" s="138" t="s">
        <v>929</v>
      </c>
      <c r="H312" s="139">
        <v>5316</v>
      </c>
      <c r="I312" s="137">
        <v>4</v>
      </c>
      <c r="J312" s="140">
        <f>อุดรธานี!F123</f>
        <v>380811.68</v>
      </c>
      <c r="K312" s="141">
        <f>อุดรธานี!AJ123</f>
        <v>400484.18</v>
      </c>
      <c r="L312" s="142">
        <f>อุดรธานี!AK123</f>
        <v>885273</v>
      </c>
      <c r="M312" s="142">
        <f>อุดรธานี!AL123</f>
        <v>940817.77999999991</v>
      </c>
      <c r="N312" s="138"/>
      <c r="O312" s="138"/>
      <c r="P312" s="138"/>
      <c r="Q312" s="130">
        <f t="shared" si="10"/>
        <v>-55544.779999999912</v>
      </c>
      <c r="R312" s="131">
        <f t="shared" si="11"/>
        <v>166.52990970654628</v>
      </c>
    </row>
    <row r="313" spans="1:18" x14ac:dyDescent="0.35">
      <c r="A313" s="137">
        <v>4</v>
      </c>
      <c r="B313" s="138" t="s">
        <v>64</v>
      </c>
      <c r="C313" s="138" t="s">
        <v>39</v>
      </c>
      <c r="D313" s="138" t="s">
        <v>139</v>
      </c>
      <c r="E313" s="138" t="s">
        <v>40</v>
      </c>
      <c r="F313" s="138" t="s">
        <v>180</v>
      </c>
      <c r="G313" s="138" t="s">
        <v>930</v>
      </c>
      <c r="H313" s="139">
        <v>1456</v>
      </c>
      <c r="I313" s="137">
        <v>1</v>
      </c>
      <c r="J313" s="140">
        <f>อุดรธานี!F124</f>
        <v>97787.78</v>
      </c>
      <c r="K313" s="141">
        <f>อุดรธานี!AJ124</f>
        <v>23041.040000000008</v>
      </c>
      <c r="L313" s="142">
        <f>อุดรธานี!AK124</f>
        <v>271515</v>
      </c>
      <c r="M313" s="142">
        <f>อุดรธานี!AL124</f>
        <v>320669.14999999997</v>
      </c>
      <c r="N313" s="138"/>
      <c r="O313" s="138"/>
      <c r="P313" s="138"/>
      <c r="Q313" s="130">
        <f t="shared" si="10"/>
        <v>-49154.149999999965</v>
      </c>
      <c r="R313" s="131">
        <f t="shared" si="11"/>
        <v>186.48008241758242</v>
      </c>
    </row>
    <row r="314" spans="1:18" x14ac:dyDescent="0.35">
      <c r="A314" s="137">
        <v>5</v>
      </c>
      <c r="B314" s="138" t="s">
        <v>64</v>
      </c>
      <c r="C314" s="138" t="s">
        <v>39</v>
      </c>
      <c r="D314" s="138" t="s">
        <v>139</v>
      </c>
      <c r="E314" s="138" t="s">
        <v>40</v>
      </c>
      <c r="F314" s="138" t="s">
        <v>180</v>
      </c>
      <c r="G314" s="138" t="s">
        <v>931</v>
      </c>
      <c r="H314" s="139">
        <v>2839</v>
      </c>
      <c r="I314" s="137">
        <v>2</v>
      </c>
      <c r="J314" s="140">
        <f>อุดรธานี!F125</f>
        <v>299562.88</v>
      </c>
      <c r="K314" s="141">
        <f>อุดรธานี!AJ125</f>
        <v>257455.39999999997</v>
      </c>
      <c r="L314" s="142">
        <f>อุดรธานี!AK125</f>
        <v>649100</v>
      </c>
      <c r="M314" s="142">
        <f>อุดรธานี!AL125</f>
        <v>539524.06000000006</v>
      </c>
      <c r="N314" s="138"/>
      <c r="O314" s="138"/>
      <c r="P314" s="138"/>
      <c r="Q314" s="130">
        <f t="shared" si="10"/>
        <v>109575.93999999994</v>
      </c>
      <c r="R314" s="131">
        <f t="shared" si="11"/>
        <v>228.63684395914055</v>
      </c>
    </row>
    <row r="315" spans="1:18" x14ac:dyDescent="0.35">
      <c r="A315" s="137">
        <v>6</v>
      </c>
      <c r="B315" s="138" t="s">
        <v>64</v>
      </c>
      <c r="C315" s="138" t="s">
        <v>39</v>
      </c>
      <c r="D315" s="138" t="s">
        <v>139</v>
      </c>
      <c r="E315" s="138" t="s">
        <v>40</v>
      </c>
      <c r="F315" s="138" t="s">
        <v>180</v>
      </c>
      <c r="G315" s="138" t="s">
        <v>932</v>
      </c>
      <c r="H315" s="139">
        <v>4500</v>
      </c>
      <c r="I315" s="137">
        <v>3</v>
      </c>
      <c r="J315" s="140">
        <f>อุดรธานี!F126</f>
        <v>889495.32</v>
      </c>
      <c r="K315" s="141">
        <f>อุดรธานี!AJ126</f>
        <v>904380.60999999987</v>
      </c>
      <c r="L315" s="142">
        <f>อุดรธานี!AK126</f>
        <v>586154.42999999993</v>
      </c>
      <c r="M315" s="142">
        <f>อุดรธานี!AL126</f>
        <v>723521.98</v>
      </c>
      <c r="N315" s="138"/>
      <c r="O315" s="138"/>
      <c r="P315" s="138"/>
      <c r="Q315" s="130">
        <f t="shared" si="10"/>
        <v>-137367.55000000005</v>
      </c>
      <c r="R315" s="131">
        <f t="shared" si="11"/>
        <v>130.25653999999997</v>
      </c>
    </row>
    <row r="316" spans="1:18" x14ac:dyDescent="0.35">
      <c r="A316" s="137">
        <v>7</v>
      </c>
      <c r="B316" s="138" t="s">
        <v>64</v>
      </c>
      <c r="C316" s="138" t="s">
        <v>39</v>
      </c>
      <c r="D316" s="138" t="s">
        <v>139</v>
      </c>
      <c r="E316" s="138" t="s">
        <v>40</v>
      </c>
      <c r="F316" s="138" t="s">
        <v>180</v>
      </c>
      <c r="G316" s="138" t="s">
        <v>933</v>
      </c>
      <c r="H316" s="139">
        <v>4502</v>
      </c>
      <c r="I316" s="137">
        <v>4</v>
      </c>
      <c r="J316" s="140">
        <f>อุดรธานี!F127</f>
        <v>848082.05</v>
      </c>
      <c r="K316" s="141">
        <f>อุดรธานี!AJ127</f>
        <v>902941.33000000007</v>
      </c>
      <c r="L316" s="142">
        <f>อุดรธานี!AK127</f>
        <v>488650.67</v>
      </c>
      <c r="M316" s="142">
        <f>อุดรธานี!AL127</f>
        <v>457181.17</v>
      </c>
      <c r="N316" s="138"/>
      <c r="O316" s="138"/>
      <c r="P316" s="138"/>
      <c r="Q316" s="130">
        <f t="shared" si="10"/>
        <v>31469.5</v>
      </c>
      <c r="R316" s="131">
        <f t="shared" si="11"/>
        <v>108.54079742336739</v>
      </c>
    </row>
    <row r="317" spans="1:18" x14ac:dyDescent="0.35">
      <c r="A317" s="137">
        <v>8</v>
      </c>
      <c r="B317" s="138" t="s">
        <v>64</v>
      </c>
      <c r="C317" s="138" t="s">
        <v>39</v>
      </c>
      <c r="D317" s="138" t="s">
        <v>139</v>
      </c>
      <c r="E317" s="138" t="s">
        <v>40</v>
      </c>
      <c r="F317" s="138" t="s">
        <v>180</v>
      </c>
      <c r="G317" s="138" t="s">
        <v>934</v>
      </c>
      <c r="H317" s="139">
        <v>4191</v>
      </c>
      <c r="I317" s="137">
        <v>3</v>
      </c>
      <c r="J317" s="140">
        <f>อุดรธานี!F128</f>
        <v>193071.71</v>
      </c>
      <c r="K317" s="141">
        <f>อุดรธานี!AJ128</f>
        <v>263338.90999999997</v>
      </c>
      <c r="L317" s="142">
        <f>อุดรธานี!AK128</f>
        <v>553927.25</v>
      </c>
      <c r="M317" s="142">
        <f>อุดรธานี!AL128</f>
        <v>659752.56000000006</v>
      </c>
      <c r="N317" s="138"/>
      <c r="O317" s="138"/>
      <c r="P317" s="138"/>
      <c r="Q317" s="130">
        <f t="shared" si="10"/>
        <v>-105825.31000000006</v>
      </c>
      <c r="R317" s="131">
        <f t="shared" si="11"/>
        <v>132.17066332617514</v>
      </c>
    </row>
    <row r="318" spans="1:18" x14ac:dyDescent="0.35">
      <c r="A318" s="137">
        <v>9</v>
      </c>
      <c r="B318" s="138" t="s">
        <v>64</v>
      </c>
      <c r="C318" s="138" t="s">
        <v>39</v>
      </c>
      <c r="D318" s="138" t="s">
        <v>139</v>
      </c>
      <c r="E318" s="138" t="s">
        <v>40</v>
      </c>
      <c r="F318" s="138" t="s">
        <v>180</v>
      </c>
      <c r="G318" s="138" t="s">
        <v>935</v>
      </c>
      <c r="H318" s="139">
        <v>3088</v>
      </c>
      <c r="I318" s="137">
        <v>3</v>
      </c>
      <c r="J318" s="140">
        <f>อุดรธานี!F129</f>
        <v>666979.72</v>
      </c>
      <c r="K318" s="141">
        <f>อุดรธานี!AJ129</f>
        <v>571772.81999999995</v>
      </c>
      <c r="L318" s="142">
        <f>อุดรธานี!AK129</f>
        <v>555864.34</v>
      </c>
      <c r="M318" s="142">
        <f>อุดรธานี!AL129</f>
        <v>761125.99</v>
      </c>
      <c r="N318" s="138"/>
      <c r="O318" s="138"/>
      <c r="P318" s="138"/>
      <c r="Q318" s="130">
        <f t="shared" si="10"/>
        <v>-205261.65000000002</v>
      </c>
      <c r="R318" s="131">
        <f t="shared" si="11"/>
        <v>180.00788212435234</v>
      </c>
    </row>
    <row r="319" spans="1:18" x14ac:dyDescent="0.35">
      <c r="A319" s="137">
        <v>10</v>
      </c>
      <c r="B319" s="138" t="s">
        <v>64</v>
      </c>
      <c r="C319" s="138" t="s">
        <v>39</v>
      </c>
      <c r="D319" s="138" t="s">
        <v>139</v>
      </c>
      <c r="E319" s="138" t="s">
        <v>40</v>
      </c>
      <c r="F319" s="138" t="s">
        <v>180</v>
      </c>
      <c r="G319" s="138" t="s">
        <v>936</v>
      </c>
      <c r="H319" s="139">
        <v>2809</v>
      </c>
      <c r="I319" s="137">
        <v>2</v>
      </c>
      <c r="J319" s="140">
        <f>อุดรธานี!F130</f>
        <v>233777.68</v>
      </c>
      <c r="K319" s="141">
        <f>อุดรธานี!AJ130</f>
        <v>277235.32999999996</v>
      </c>
      <c r="L319" s="142">
        <f>อุดรธานี!AK130</f>
        <v>614711.5</v>
      </c>
      <c r="M319" s="142">
        <f>อุดรธานี!AL130</f>
        <v>633941.92000000004</v>
      </c>
      <c r="N319" s="138"/>
      <c r="O319" s="138"/>
      <c r="P319" s="138"/>
      <c r="Q319" s="130">
        <f t="shared" si="10"/>
        <v>-19230.420000000042</v>
      </c>
      <c r="R319" s="131">
        <f t="shared" si="11"/>
        <v>218.83641865432537</v>
      </c>
    </row>
    <row r="320" spans="1:18" x14ac:dyDescent="0.35">
      <c r="A320" s="137">
        <v>11</v>
      </c>
      <c r="B320" s="138" t="s">
        <v>64</v>
      </c>
      <c r="C320" s="138" t="s">
        <v>39</v>
      </c>
      <c r="D320" s="138" t="s">
        <v>139</v>
      </c>
      <c r="E320" s="138" t="s">
        <v>40</v>
      </c>
      <c r="F320" s="138" t="s">
        <v>180</v>
      </c>
      <c r="G320" s="138" t="s">
        <v>937</v>
      </c>
      <c r="H320" s="139">
        <v>2809</v>
      </c>
      <c r="I320" s="137">
        <v>2</v>
      </c>
      <c r="J320" s="140">
        <f>อุดรธานี!F131</f>
        <v>102764.84</v>
      </c>
      <c r="K320" s="141">
        <f>อุดรธานี!AJ131</f>
        <v>123539.22</v>
      </c>
      <c r="L320" s="142">
        <f>อุดรธานี!AK131</f>
        <v>431322.53</v>
      </c>
      <c r="M320" s="142">
        <f>อุดรธานี!AL131</f>
        <v>554517.87</v>
      </c>
      <c r="N320" s="138"/>
      <c r="O320" s="138"/>
      <c r="P320" s="138"/>
      <c r="Q320" s="130">
        <f t="shared" si="10"/>
        <v>-123195.33999999997</v>
      </c>
      <c r="R320" s="131">
        <f t="shared" si="11"/>
        <v>153.55020647917408</v>
      </c>
    </row>
    <row r="321" spans="1:18" s="149" customFormat="1" x14ac:dyDescent="0.35">
      <c r="A321" s="143">
        <v>10</v>
      </c>
      <c r="B321" s="144" t="s">
        <v>64</v>
      </c>
      <c r="C321" s="144"/>
      <c r="D321" s="144"/>
      <c r="E321" s="144" t="s">
        <v>77</v>
      </c>
      <c r="F321" s="144"/>
      <c r="G321" s="144" t="s">
        <v>327</v>
      </c>
      <c r="H321" s="150">
        <f>SUM(H310:H320)</f>
        <v>37650</v>
      </c>
      <c r="I321" s="143"/>
      <c r="J321" s="146">
        <f>SUM(J310:J320)</f>
        <v>4244184.8</v>
      </c>
      <c r="K321" s="146">
        <f>SUM(K310:K320)</f>
        <v>4276266.1500000004</v>
      </c>
      <c r="L321" s="146">
        <f>SUM(L310:L320)</f>
        <v>5962273.96</v>
      </c>
      <c r="M321" s="146">
        <f>SUM(M310:M320)</f>
        <v>6487151.5599999996</v>
      </c>
      <c r="N321" s="144">
        <v>10</v>
      </c>
      <c r="O321" s="144">
        <v>10</v>
      </c>
      <c r="P321" s="144">
        <f>N321-O321</f>
        <v>0</v>
      </c>
      <c r="Q321" s="147">
        <f t="shared" si="10"/>
        <v>-524877.59999999963</v>
      </c>
      <c r="R321" s="148">
        <f>L321/H321</f>
        <v>158.36053014608234</v>
      </c>
    </row>
    <row r="322" spans="1:18" x14ac:dyDescent="0.35">
      <c r="A322" s="137">
        <v>1</v>
      </c>
      <c r="B322" s="138" t="s">
        <v>64</v>
      </c>
      <c r="C322" s="138" t="s">
        <v>328</v>
      </c>
      <c r="D322" s="138" t="s">
        <v>158</v>
      </c>
      <c r="E322" s="138" t="s">
        <v>49</v>
      </c>
      <c r="F322" s="138" t="s">
        <v>329</v>
      </c>
      <c r="G322" s="138" t="s">
        <v>330</v>
      </c>
      <c r="H322" s="139"/>
      <c r="I322" s="137"/>
      <c r="J322" s="140"/>
      <c r="K322" s="141"/>
      <c r="L322" s="142"/>
      <c r="M322" s="142"/>
      <c r="N322" s="138"/>
      <c r="O322" s="138"/>
      <c r="P322" s="138"/>
    </row>
    <row r="323" spans="1:18" x14ac:dyDescent="0.35">
      <c r="A323" s="137">
        <v>2</v>
      </c>
      <c r="B323" s="138" t="s">
        <v>64</v>
      </c>
      <c r="C323" s="138" t="s">
        <v>328</v>
      </c>
      <c r="D323" s="138" t="s">
        <v>158</v>
      </c>
      <c r="E323" s="138" t="s">
        <v>49</v>
      </c>
      <c r="F323" s="138" t="s">
        <v>180</v>
      </c>
      <c r="G323" s="138" t="s">
        <v>938</v>
      </c>
      <c r="H323" s="139">
        <v>8788</v>
      </c>
      <c r="I323" s="137">
        <v>5</v>
      </c>
      <c r="J323" s="140">
        <f>อุดรธานี!F132</f>
        <v>601139.91</v>
      </c>
      <c r="K323" s="141">
        <f>อุดรธานี!AJ132</f>
        <v>688297.60000000009</v>
      </c>
      <c r="L323" s="142">
        <f>อุดรธานี!AK132</f>
        <v>1225961.8399999999</v>
      </c>
      <c r="M323" s="142">
        <f>อุดรธานี!AL132</f>
        <v>1006742.4</v>
      </c>
      <c r="N323" s="138"/>
      <c r="O323" s="138"/>
      <c r="P323" s="138"/>
      <c r="Q323" s="130">
        <f t="shared" si="10"/>
        <v>219219.43999999983</v>
      </c>
      <c r="R323" s="131">
        <f t="shared" si="11"/>
        <v>139.5040782885753</v>
      </c>
    </row>
    <row r="324" spans="1:18" x14ac:dyDescent="0.35">
      <c r="A324" s="137">
        <v>3</v>
      </c>
      <c r="B324" s="138" t="s">
        <v>64</v>
      </c>
      <c r="C324" s="138" t="s">
        <v>328</v>
      </c>
      <c r="D324" s="138" t="s">
        <v>158</v>
      </c>
      <c r="E324" s="138" t="s">
        <v>49</v>
      </c>
      <c r="F324" s="138" t="s">
        <v>180</v>
      </c>
      <c r="G324" s="138" t="s">
        <v>939</v>
      </c>
      <c r="H324" s="139">
        <v>4890</v>
      </c>
      <c r="I324" s="137">
        <v>4</v>
      </c>
      <c r="J324" s="140">
        <f>อุดรธานี!F133</f>
        <v>343447.47</v>
      </c>
      <c r="K324" s="141">
        <f>อุดรธานี!AJ133</f>
        <v>458035.80999999994</v>
      </c>
      <c r="L324" s="142">
        <f>อุดรธานี!AK133</f>
        <v>807673.9</v>
      </c>
      <c r="M324" s="142">
        <f>อุดรธานี!AL133</f>
        <v>880368.36</v>
      </c>
      <c r="N324" s="138"/>
      <c r="O324" s="138"/>
      <c r="P324" s="138"/>
      <c r="Q324" s="130">
        <f t="shared" si="10"/>
        <v>-72694.459999999963</v>
      </c>
      <c r="R324" s="131">
        <f t="shared" si="11"/>
        <v>165.16848670756647</v>
      </c>
    </row>
    <row r="325" spans="1:18" x14ac:dyDescent="0.35">
      <c r="A325" s="137">
        <v>4</v>
      </c>
      <c r="B325" s="138" t="s">
        <v>64</v>
      </c>
      <c r="C325" s="138" t="s">
        <v>328</v>
      </c>
      <c r="D325" s="138" t="s">
        <v>158</v>
      </c>
      <c r="E325" s="138" t="s">
        <v>49</v>
      </c>
      <c r="F325" s="138" t="s">
        <v>180</v>
      </c>
      <c r="G325" s="138" t="s">
        <v>940</v>
      </c>
      <c r="H325" s="139">
        <v>8526</v>
      </c>
      <c r="I325" s="137">
        <v>5</v>
      </c>
      <c r="J325" s="140">
        <f>อุดรธานี!F134</f>
        <v>573060.88</v>
      </c>
      <c r="K325" s="141">
        <f>อุดรธานี!AJ134</f>
        <v>640270.53999999992</v>
      </c>
      <c r="L325" s="142">
        <f>อุดรธานี!AK134</f>
        <v>1336023.48</v>
      </c>
      <c r="M325" s="142">
        <f>อุดรธานี!AL134</f>
        <v>1381136.8</v>
      </c>
      <c r="N325" s="138"/>
      <c r="O325" s="138"/>
      <c r="P325" s="138"/>
      <c r="Q325" s="130">
        <f t="shared" si="10"/>
        <v>-45113.320000000065</v>
      </c>
      <c r="R325" s="131">
        <f t="shared" si="11"/>
        <v>156.69991555242785</v>
      </c>
    </row>
    <row r="326" spans="1:18" x14ac:dyDescent="0.35">
      <c r="A326" s="137">
        <v>5</v>
      </c>
      <c r="B326" s="138" t="s">
        <v>64</v>
      </c>
      <c r="C326" s="138" t="s">
        <v>328</v>
      </c>
      <c r="D326" s="138" t="s">
        <v>158</v>
      </c>
      <c r="E326" s="138" t="s">
        <v>49</v>
      </c>
      <c r="F326" s="138" t="s">
        <v>180</v>
      </c>
      <c r="G326" s="138" t="s">
        <v>941</v>
      </c>
      <c r="H326" s="139">
        <v>6442</v>
      </c>
      <c r="I326" s="137">
        <v>5</v>
      </c>
      <c r="J326" s="140">
        <f>อุดรธานี!F135</f>
        <v>380002.27</v>
      </c>
      <c r="K326" s="141">
        <f>อุดรธานี!AJ135</f>
        <v>519180.05</v>
      </c>
      <c r="L326" s="142">
        <f>อุดรธานี!AK135</f>
        <v>692264.88</v>
      </c>
      <c r="M326" s="142">
        <f>อุดรธานี!AL135</f>
        <v>739251.14</v>
      </c>
      <c r="N326" s="138"/>
      <c r="O326" s="138"/>
      <c r="P326" s="138"/>
      <c r="Q326" s="130">
        <f t="shared" ref="Q326:Q389" si="12">L326-M326</f>
        <v>-46986.260000000009</v>
      </c>
      <c r="R326" s="131">
        <f t="shared" ref="R326:R389" si="13">L326/H326</f>
        <v>107.4611735485874</v>
      </c>
    </row>
    <row r="327" spans="1:18" x14ac:dyDescent="0.35">
      <c r="A327" s="137">
        <v>6</v>
      </c>
      <c r="B327" s="138" t="s">
        <v>64</v>
      </c>
      <c r="C327" s="138" t="s">
        <v>328</v>
      </c>
      <c r="D327" s="138" t="s">
        <v>158</v>
      </c>
      <c r="E327" s="138" t="s">
        <v>49</v>
      </c>
      <c r="F327" s="138" t="s">
        <v>180</v>
      </c>
      <c r="G327" s="138" t="s">
        <v>942</v>
      </c>
      <c r="H327" s="139">
        <v>3652</v>
      </c>
      <c r="I327" s="137">
        <v>3</v>
      </c>
      <c r="J327" s="140">
        <f>อุดรธานี!F136</f>
        <v>315250.15999999997</v>
      </c>
      <c r="K327" s="141">
        <f>อุดรธานี!AJ136</f>
        <v>367547.01999999996</v>
      </c>
      <c r="L327" s="142">
        <f>อุดรธานี!AK136</f>
        <v>534326.07000000007</v>
      </c>
      <c r="M327" s="142">
        <f>อุดรธานี!AL136</f>
        <v>599223.34000000008</v>
      </c>
      <c r="N327" s="138"/>
      <c r="O327" s="138"/>
      <c r="P327" s="138"/>
      <c r="Q327" s="130">
        <f t="shared" si="12"/>
        <v>-64897.270000000019</v>
      </c>
      <c r="R327" s="131">
        <f t="shared" si="13"/>
        <v>146.31053395399783</v>
      </c>
    </row>
    <row r="328" spans="1:18" x14ac:dyDescent="0.35">
      <c r="A328" s="137">
        <v>7</v>
      </c>
      <c r="B328" s="138" t="s">
        <v>64</v>
      </c>
      <c r="C328" s="138" t="s">
        <v>328</v>
      </c>
      <c r="D328" s="138" t="s">
        <v>158</v>
      </c>
      <c r="E328" s="138" t="s">
        <v>49</v>
      </c>
      <c r="F328" s="138" t="s">
        <v>180</v>
      </c>
      <c r="G328" s="138" t="s">
        <v>943</v>
      </c>
      <c r="H328" s="139">
        <v>7302</v>
      </c>
      <c r="I328" s="137">
        <v>5</v>
      </c>
      <c r="J328" s="140">
        <f>อุดรธานี!F137</f>
        <v>380919.33</v>
      </c>
      <c r="K328" s="141">
        <f>อุดรธานี!AJ137</f>
        <v>822144.76</v>
      </c>
      <c r="L328" s="142">
        <f>อุดรธานี!AK137</f>
        <v>1608315.6600000001</v>
      </c>
      <c r="M328" s="142">
        <f>อุดรธานี!AL137</f>
        <v>933717.54999999993</v>
      </c>
      <c r="N328" s="138"/>
      <c r="O328" s="138"/>
      <c r="P328" s="138"/>
      <c r="Q328" s="130">
        <f t="shared" si="12"/>
        <v>674598.11000000022</v>
      </c>
      <c r="R328" s="131">
        <f t="shared" si="13"/>
        <v>220.25686935086279</v>
      </c>
    </row>
    <row r="329" spans="1:18" x14ac:dyDescent="0.35">
      <c r="A329" s="137">
        <v>8</v>
      </c>
      <c r="B329" s="138" t="s">
        <v>64</v>
      </c>
      <c r="C329" s="138" t="s">
        <v>328</v>
      </c>
      <c r="D329" s="138" t="s">
        <v>158</v>
      </c>
      <c r="E329" s="138" t="s">
        <v>49</v>
      </c>
      <c r="F329" s="138" t="s">
        <v>180</v>
      </c>
      <c r="G329" s="138" t="s">
        <v>944</v>
      </c>
      <c r="H329" s="139">
        <v>3122</v>
      </c>
      <c r="I329" s="137">
        <v>3</v>
      </c>
      <c r="J329" s="140">
        <f>อุดรธานี!F138</f>
        <v>266523.42</v>
      </c>
      <c r="K329" s="141">
        <f>อุดรธานี!AJ138</f>
        <v>373516.91000000003</v>
      </c>
      <c r="L329" s="142">
        <f>อุดรธานี!AK138</f>
        <v>738337.87</v>
      </c>
      <c r="M329" s="142">
        <f>อุดรธานี!AL138</f>
        <v>895376.21</v>
      </c>
      <c r="N329" s="138"/>
      <c r="O329" s="138"/>
      <c r="P329" s="138"/>
      <c r="Q329" s="130">
        <f t="shared" si="12"/>
        <v>-157038.33999999997</v>
      </c>
      <c r="R329" s="131">
        <f t="shared" si="13"/>
        <v>236.4951537475977</v>
      </c>
    </row>
    <row r="330" spans="1:18" x14ac:dyDescent="0.35">
      <c r="A330" s="137">
        <v>9</v>
      </c>
      <c r="B330" s="138" t="s">
        <v>64</v>
      </c>
      <c r="C330" s="138" t="s">
        <v>328</v>
      </c>
      <c r="D330" s="138" t="s">
        <v>158</v>
      </c>
      <c r="E330" s="138" t="s">
        <v>49</v>
      </c>
      <c r="F330" s="138" t="s">
        <v>180</v>
      </c>
      <c r="G330" s="138" t="s">
        <v>945</v>
      </c>
      <c r="H330" s="139">
        <v>3540</v>
      </c>
      <c r="I330" s="137">
        <v>3</v>
      </c>
      <c r="J330" s="140">
        <f>อุดรธานี!F139</f>
        <v>73134.61</v>
      </c>
      <c r="K330" s="141">
        <f>อุดรธานี!AJ139</f>
        <v>195799.73999999996</v>
      </c>
      <c r="L330" s="142">
        <f>อุดรธานี!AK139</f>
        <v>817046.56</v>
      </c>
      <c r="M330" s="142">
        <f>อุดรธานี!AL139</f>
        <v>933604.90999999992</v>
      </c>
      <c r="N330" s="138"/>
      <c r="O330" s="138"/>
      <c r="P330" s="138"/>
      <c r="Q330" s="130">
        <f t="shared" si="12"/>
        <v>-116558.34999999986</v>
      </c>
      <c r="R330" s="131">
        <f t="shared" si="13"/>
        <v>230.80411299435031</v>
      </c>
    </row>
    <row r="331" spans="1:18" x14ac:dyDescent="0.35">
      <c r="A331" s="137">
        <v>10</v>
      </c>
      <c r="B331" s="138" t="s">
        <v>64</v>
      </c>
      <c r="C331" s="138" t="s">
        <v>328</v>
      </c>
      <c r="D331" s="138" t="s">
        <v>158</v>
      </c>
      <c r="E331" s="138" t="s">
        <v>49</v>
      </c>
      <c r="F331" s="138" t="s">
        <v>180</v>
      </c>
      <c r="G331" s="138" t="s">
        <v>946</v>
      </c>
      <c r="H331" s="139">
        <v>8043</v>
      </c>
      <c r="I331" s="137">
        <v>5</v>
      </c>
      <c r="J331" s="140">
        <f>อุดรธานี!F140</f>
        <v>607212.68000000005</v>
      </c>
      <c r="K331" s="141">
        <f>อุดรธานี!AJ140</f>
        <v>875213.62000000011</v>
      </c>
      <c r="L331" s="142">
        <f>อุดรธานี!AK140</f>
        <v>1227304.1200000001</v>
      </c>
      <c r="M331" s="142">
        <f>อุดรธานี!AL140</f>
        <v>1097505.56</v>
      </c>
      <c r="N331" s="138"/>
      <c r="O331" s="138"/>
      <c r="P331" s="138"/>
      <c r="Q331" s="130">
        <f t="shared" si="12"/>
        <v>129798.56000000006</v>
      </c>
      <c r="R331" s="131">
        <f t="shared" si="13"/>
        <v>152.59282854656223</v>
      </c>
    </row>
    <row r="332" spans="1:18" x14ac:dyDescent="0.35">
      <c r="A332" s="137">
        <v>11</v>
      </c>
      <c r="B332" s="138" t="s">
        <v>64</v>
      </c>
      <c r="C332" s="138" t="s">
        <v>328</v>
      </c>
      <c r="D332" s="138" t="s">
        <v>158</v>
      </c>
      <c r="E332" s="138" t="s">
        <v>49</v>
      </c>
      <c r="F332" s="138" t="s">
        <v>180</v>
      </c>
      <c r="G332" s="138" t="s">
        <v>947</v>
      </c>
      <c r="H332" s="139">
        <v>4264</v>
      </c>
      <c r="I332" s="137">
        <v>3</v>
      </c>
      <c r="J332" s="140">
        <f>อุดรธานี!F141</f>
        <v>460206.11</v>
      </c>
      <c r="K332" s="141">
        <f>อุดรธานี!AJ141</f>
        <v>651919.18999999994</v>
      </c>
      <c r="L332" s="142">
        <f>อุดรธานี!AK141</f>
        <v>948754.02</v>
      </c>
      <c r="M332" s="142">
        <f>อุดรธานี!AL141</f>
        <v>911144.46000000008</v>
      </c>
      <c r="N332" s="138"/>
      <c r="O332" s="138"/>
      <c r="P332" s="138"/>
      <c r="Q332" s="130">
        <f t="shared" si="12"/>
        <v>37609.559999999939</v>
      </c>
      <c r="R332" s="131">
        <f t="shared" si="13"/>
        <v>222.5032879924953</v>
      </c>
    </row>
    <row r="333" spans="1:18" x14ac:dyDescent="0.35">
      <c r="A333" s="137">
        <v>12</v>
      </c>
      <c r="B333" s="138" t="s">
        <v>64</v>
      </c>
      <c r="C333" s="138" t="s">
        <v>328</v>
      </c>
      <c r="D333" s="138" t="s">
        <v>158</v>
      </c>
      <c r="E333" s="138" t="s">
        <v>49</v>
      </c>
      <c r="F333" s="138" t="s">
        <v>180</v>
      </c>
      <c r="G333" s="138" t="s">
        <v>948</v>
      </c>
      <c r="H333" s="139">
        <v>4511</v>
      </c>
      <c r="I333" s="137">
        <v>4</v>
      </c>
      <c r="J333" s="140">
        <f>อุดรธานี!F142</f>
        <v>236631.56</v>
      </c>
      <c r="K333" s="141">
        <f>อุดรธานี!AJ142</f>
        <v>340470.47</v>
      </c>
      <c r="L333" s="142">
        <f>อุดรธานี!AK142</f>
        <v>1059182.4300000002</v>
      </c>
      <c r="M333" s="142">
        <f>อุดรธานี!AL142</f>
        <v>710382.57000000007</v>
      </c>
      <c r="N333" s="138"/>
      <c r="O333" s="138"/>
      <c r="P333" s="138"/>
      <c r="Q333" s="130">
        <f t="shared" si="12"/>
        <v>348799.8600000001</v>
      </c>
      <c r="R333" s="131">
        <f t="shared" si="13"/>
        <v>234.79991797827537</v>
      </c>
    </row>
    <row r="334" spans="1:18" x14ac:dyDescent="0.35">
      <c r="A334" s="137">
        <v>13</v>
      </c>
      <c r="B334" s="138" t="s">
        <v>64</v>
      </c>
      <c r="C334" s="138" t="s">
        <v>328</v>
      </c>
      <c r="D334" s="138" t="s">
        <v>158</v>
      </c>
      <c r="E334" s="138" t="s">
        <v>49</v>
      </c>
      <c r="F334" s="138" t="s">
        <v>180</v>
      </c>
      <c r="G334" s="138" t="s">
        <v>949</v>
      </c>
      <c r="H334" s="139">
        <v>4153</v>
      </c>
      <c r="I334" s="137">
        <v>3</v>
      </c>
      <c r="J334" s="140">
        <f>อุดรธานี!F143</f>
        <v>294931.48</v>
      </c>
      <c r="K334" s="141">
        <f>อุดรธานี!AJ143</f>
        <v>421639.36</v>
      </c>
      <c r="L334" s="142">
        <f>อุดรธานี!AK143</f>
        <v>758886.98</v>
      </c>
      <c r="M334" s="142">
        <f>อุดรธานี!AL143</f>
        <v>793517.65</v>
      </c>
      <c r="N334" s="138"/>
      <c r="O334" s="138"/>
      <c r="P334" s="138"/>
      <c r="Q334" s="130">
        <f t="shared" si="12"/>
        <v>-34630.670000000042</v>
      </c>
      <c r="R334" s="131">
        <f t="shared" si="13"/>
        <v>182.73223693715386</v>
      </c>
    </row>
    <row r="335" spans="1:18" x14ac:dyDescent="0.35">
      <c r="A335" s="137">
        <v>14</v>
      </c>
      <c r="B335" s="138" t="s">
        <v>64</v>
      </c>
      <c r="C335" s="138" t="s">
        <v>328</v>
      </c>
      <c r="D335" s="138" t="s">
        <v>158</v>
      </c>
      <c r="E335" s="138" t="s">
        <v>49</v>
      </c>
      <c r="F335" s="138" t="s">
        <v>180</v>
      </c>
      <c r="G335" s="138" t="s">
        <v>950</v>
      </c>
      <c r="H335" s="139">
        <v>2552</v>
      </c>
      <c r="I335" s="137">
        <v>2</v>
      </c>
      <c r="J335" s="140">
        <f>อุดรธานี!F144</f>
        <v>126790.15</v>
      </c>
      <c r="K335" s="141">
        <f>อุดรธานี!AJ144</f>
        <v>183704.74</v>
      </c>
      <c r="L335" s="142">
        <f>อุดรธานี!AK144</f>
        <v>557435.66</v>
      </c>
      <c r="M335" s="142">
        <f>อุดรธานี!AL144</f>
        <v>642776.73</v>
      </c>
      <c r="N335" s="138"/>
      <c r="O335" s="138"/>
      <c r="P335" s="138"/>
      <c r="Q335" s="130">
        <f t="shared" si="12"/>
        <v>-85341.069999999949</v>
      </c>
      <c r="R335" s="131">
        <f t="shared" si="13"/>
        <v>218.43090125391851</v>
      </c>
    </row>
    <row r="336" spans="1:18" x14ac:dyDescent="0.35">
      <c r="A336" s="137">
        <v>15</v>
      </c>
      <c r="B336" s="138" t="s">
        <v>64</v>
      </c>
      <c r="C336" s="138" t="s">
        <v>328</v>
      </c>
      <c r="D336" s="138" t="s">
        <v>158</v>
      </c>
      <c r="E336" s="138" t="s">
        <v>49</v>
      </c>
      <c r="F336" s="138" t="s">
        <v>180</v>
      </c>
      <c r="G336" s="138" t="s">
        <v>951</v>
      </c>
      <c r="H336" s="139">
        <v>5199</v>
      </c>
      <c r="I336" s="137">
        <v>4</v>
      </c>
      <c r="J336" s="140">
        <f>อุดรธานี!F145</f>
        <v>229426.04</v>
      </c>
      <c r="K336" s="141">
        <f>อุดรธานี!AJ145</f>
        <v>501545.88</v>
      </c>
      <c r="L336" s="142">
        <f>อุดรธานี!AK145</f>
        <v>1001877.6</v>
      </c>
      <c r="M336" s="142">
        <f>อุดรธานี!AL145</f>
        <v>1048029.7699999999</v>
      </c>
      <c r="N336" s="138"/>
      <c r="O336" s="138"/>
      <c r="P336" s="138"/>
      <c r="Q336" s="130">
        <f t="shared" si="12"/>
        <v>-46152.169999999925</v>
      </c>
      <c r="R336" s="131">
        <f t="shared" si="13"/>
        <v>192.70582804385458</v>
      </c>
    </row>
    <row r="337" spans="1:18" x14ac:dyDescent="0.35">
      <c r="A337" s="137">
        <v>16</v>
      </c>
      <c r="B337" s="138" t="s">
        <v>64</v>
      </c>
      <c r="C337" s="138" t="s">
        <v>328</v>
      </c>
      <c r="D337" s="138" t="s">
        <v>158</v>
      </c>
      <c r="E337" s="138" t="s">
        <v>49</v>
      </c>
      <c r="F337" s="138" t="s">
        <v>180</v>
      </c>
      <c r="G337" s="138" t="s">
        <v>952</v>
      </c>
      <c r="H337" s="139">
        <v>7299</v>
      </c>
      <c r="I337" s="137">
        <v>5</v>
      </c>
      <c r="J337" s="140">
        <f>อุดรธานี!F146</f>
        <v>261793.74</v>
      </c>
      <c r="K337" s="141">
        <f>อุดรธานี!AJ146</f>
        <v>380951.74000000005</v>
      </c>
      <c r="L337" s="142">
        <f>อุดรธานี!AK146</f>
        <v>903129.7</v>
      </c>
      <c r="M337" s="142">
        <f>อุดรธานี!AL146</f>
        <v>955541.72</v>
      </c>
      <c r="N337" s="138"/>
      <c r="O337" s="138"/>
      <c r="P337" s="138"/>
      <c r="Q337" s="130">
        <f t="shared" si="12"/>
        <v>-52412.020000000019</v>
      </c>
      <c r="R337" s="131">
        <f t="shared" si="13"/>
        <v>123.73334703384025</v>
      </c>
    </row>
    <row r="338" spans="1:18" s="149" customFormat="1" x14ac:dyDescent="0.35">
      <c r="A338" s="143">
        <v>11</v>
      </c>
      <c r="B338" s="144" t="s">
        <v>64</v>
      </c>
      <c r="C338" s="144"/>
      <c r="D338" s="144"/>
      <c r="E338" s="144" t="s">
        <v>77</v>
      </c>
      <c r="F338" s="144"/>
      <c r="G338" s="144" t="s">
        <v>331</v>
      </c>
      <c r="H338" s="150">
        <f>SUM(H322:H337)</f>
        <v>82283</v>
      </c>
      <c r="I338" s="143"/>
      <c r="J338" s="146">
        <f>SUM(J322:J337)</f>
        <v>5150469.8099999996</v>
      </c>
      <c r="K338" s="146">
        <f>SUM(K322:K337)</f>
        <v>7420237.4300000006</v>
      </c>
      <c r="L338" s="146">
        <f>SUM(L322:L337)</f>
        <v>14216520.769999998</v>
      </c>
      <c r="M338" s="146">
        <f>SUM(M322:M337)</f>
        <v>13528319.170000002</v>
      </c>
      <c r="N338" s="144">
        <v>15</v>
      </c>
      <c r="O338" s="144">
        <v>15</v>
      </c>
      <c r="P338" s="144">
        <f>N338-O338</f>
        <v>0</v>
      </c>
      <c r="Q338" s="147">
        <f t="shared" si="12"/>
        <v>688201.5999999959</v>
      </c>
      <c r="R338" s="148">
        <f>L338/H338</f>
        <v>172.77591689656427</v>
      </c>
    </row>
    <row r="339" spans="1:18" x14ac:dyDescent="0.35">
      <c r="A339" s="137">
        <v>1</v>
      </c>
      <c r="B339" s="138" t="s">
        <v>64</v>
      </c>
      <c r="C339" s="138" t="s">
        <v>332</v>
      </c>
      <c r="D339" s="138" t="s">
        <v>143</v>
      </c>
      <c r="E339" s="138" t="s">
        <v>50</v>
      </c>
      <c r="F339" s="138" t="s">
        <v>210</v>
      </c>
      <c r="G339" s="138" t="s">
        <v>333</v>
      </c>
      <c r="H339" s="139"/>
      <c r="I339" s="137"/>
      <c r="J339" s="140"/>
      <c r="K339" s="141"/>
      <c r="L339" s="142"/>
      <c r="M339" s="142"/>
      <c r="N339" s="138"/>
      <c r="O339" s="138"/>
      <c r="P339" s="138"/>
    </row>
    <row r="340" spans="1:18" x14ac:dyDescent="0.35">
      <c r="A340" s="137">
        <v>2</v>
      </c>
      <c r="B340" s="138" t="s">
        <v>64</v>
      </c>
      <c r="C340" s="138" t="s">
        <v>332</v>
      </c>
      <c r="D340" s="138" t="s">
        <v>143</v>
      </c>
      <c r="E340" s="138" t="s">
        <v>50</v>
      </c>
      <c r="F340" s="138" t="s">
        <v>180</v>
      </c>
      <c r="G340" s="138" t="s">
        <v>953</v>
      </c>
      <c r="H340" s="139">
        <v>3325</v>
      </c>
      <c r="I340" s="137">
        <v>3</v>
      </c>
      <c r="J340" s="140">
        <f>อุดรธานี!F147</f>
        <v>562686.55000000005</v>
      </c>
      <c r="K340" s="141">
        <f>อุดรธานี!AJ147</f>
        <v>1037415.4500000001</v>
      </c>
      <c r="L340" s="142">
        <f>อุดรธานี!AK147</f>
        <v>817345.54999999993</v>
      </c>
      <c r="M340" s="142">
        <f>อุดรธานี!AL147</f>
        <v>874558.65</v>
      </c>
      <c r="N340" s="138"/>
      <c r="O340" s="138"/>
      <c r="P340" s="138"/>
      <c r="Q340" s="130">
        <f t="shared" si="12"/>
        <v>-57213.100000000093</v>
      </c>
      <c r="R340" s="131">
        <f t="shared" si="13"/>
        <v>245.81821052631577</v>
      </c>
    </row>
    <row r="341" spans="1:18" x14ac:dyDescent="0.35">
      <c r="A341" s="137">
        <v>3</v>
      </c>
      <c r="B341" s="138" t="s">
        <v>64</v>
      </c>
      <c r="C341" s="138" t="s">
        <v>332</v>
      </c>
      <c r="D341" s="138" t="s">
        <v>143</v>
      </c>
      <c r="E341" s="138" t="s">
        <v>50</v>
      </c>
      <c r="F341" s="138" t="s">
        <v>180</v>
      </c>
      <c r="G341" s="138" t="s">
        <v>954</v>
      </c>
      <c r="H341" s="139">
        <v>5397</v>
      </c>
      <c r="I341" s="137">
        <v>4</v>
      </c>
      <c r="J341" s="140">
        <f>อุดรธานี!F148</f>
        <v>1268715.68</v>
      </c>
      <c r="K341" s="141">
        <f>อุดรธานี!AJ148</f>
        <v>1316485.0699999998</v>
      </c>
      <c r="L341" s="142">
        <f>อุดรธานี!AK148</f>
        <v>920179.75</v>
      </c>
      <c r="M341" s="142">
        <f>อุดรธานี!AL148</f>
        <v>833731.79</v>
      </c>
      <c r="N341" s="138"/>
      <c r="O341" s="138"/>
      <c r="P341" s="138"/>
      <c r="Q341" s="130">
        <f t="shared" si="12"/>
        <v>86447.959999999963</v>
      </c>
      <c r="R341" s="131">
        <f t="shared" si="13"/>
        <v>170.49837872892348</v>
      </c>
    </row>
    <row r="342" spans="1:18" x14ac:dyDescent="0.35">
      <c r="A342" s="137">
        <v>4</v>
      </c>
      <c r="B342" s="138" t="s">
        <v>64</v>
      </c>
      <c r="C342" s="138" t="s">
        <v>332</v>
      </c>
      <c r="D342" s="138" t="s">
        <v>143</v>
      </c>
      <c r="E342" s="138" t="s">
        <v>50</v>
      </c>
      <c r="F342" s="138" t="s">
        <v>180</v>
      </c>
      <c r="G342" s="138" t="s">
        <v>955</v>
      </c>
      <c r="H342" s="139">
        <v>2048</v>
      </c>
      <c r="I342" s="137">
        <v>2</v>
      </c>
      <c r="J342" s="140">
        <f>อุดรธานี!F149</f>
        <v>561617.14</v>
      </c>
      <c r="K342" s="141">
        <f>อุดรธานี!AJ149</f>
        <v>549241.02</v>
      </c>
      <c r="L342" s="142">
        <f>อุดรธานี!AK149</f>
        <v>823772.11</v>
      </c>
      <c r="M342" s="142">
        <f>อุดรธานี!AL149</f>
        <v>849425.75</v>
      </c>
      <c r="N342" s="138"/>
      <c r="O342" s="138"/>
      <c r="P342" s="138"/>
      <c r="Q342" s="130">
        <f t="shared" si="12"/>
        <v>-25653.640000000014</v>
      </c>
      <c r="R342" s="131">
        <f t="shared" si="13"/>
        <v>402.23247558593749</v>
      </c>
    </row>
    <row r="343" spans="1:18" x14ac:dyDescent="0.35">
      <c r="A343" s="137">
        <v>5</v>
      </c>
      <c r="B343" s="138" t="s">
        <v>64</v>
      </c>
      <c r="C343" s="138" t="s">
        <v>332</v>
      </c>
      <c r="D343" s="138" t="s">
        <v>143</v>
      </c>
      <c r="E343" s="138" t="s">
        <v>50</v>
      </c>
      <c r="F343" s="138" t="s">
        <v>180</v>
      </c>
      <c r="G343" s="138" t="s">
        <v>956</v>
      </c>
      <c r="H343" s="139">
        <v>5559</v>
      </c>
      <c r="I343" s="137">
        <v>4</v>
      </c>
      <c r="J343" s="140">
        <f>อุดรธานี!F150</f>
        <v>884620.21</v>
      </c>
      <c r="K343" s="141">
        <f>อุดรธานี!AJ150</f>
        <v>1054455.96</v>
      </c>
      <c r="L343" s="142">
        <f>อุดรธานี!AK150</f>
        <v>984146.4800000001</v>
      </c>
      <c r="M343" s="142">
        <f>อุดรธานี!AL150</f>
        <v>1102649.1299999999</v>
      </c>
      <c r="N343" s="138"/>
      <c r="O343" s="138"/>
      <c r="P343" s="138"/>
      <c r="Q343" s="130">
        <f t="shared" si="12"/>
        <v>-118502.64999999979</v>
      </c>
      <c r="R343" s="131">
        <f t="shared" si="13"/>
        <v>177.03660370570248</v>
      </c>
    </row>
    <row r="344" spans="1:18" x14ac:dyDescent="0.35">
      <c r="A344" s="137">
        <v>6</v>
      </c>
      <c r="B344" s="138" t="s">
        <v>64</v>
      </c>
      <c r="C344" s="138" t="s">
        <v>332</v>
      </c>
      <c r="D344" s="138" t="s">
        <v>143</v>
      </c>
      <c r="E344" s="138" t="s">
        <v>50</v>
      </c>
      <c r="F344" s="138" t="s">
        <v>180</v>
      </c>
      <c r="G344" s="138" t="s">
        <v>957</v>
      </c>
      <c r="H344" s="139">
        <v>3394</v>
      </c>
      <c r="I344" s="137">
        <v>3</v>
      </c>
      <c r="J344" s="140">
        <f>อุดรธานี!F151</f>
        <v>924373.92</v>
      </c>
      <c r="K344" s="141">
        <f>อุดรธานี!AJ151</f>
        <v>1168416.3700000001</v>
      </c>
      <c r="L344" s="142">
        <f>อุดรธานี!AK151</f>
        <v>1236648.2700000003</v>
      </c>
      <c r="M344" s="142">
        <f>อุดรธานี!AL151</f>
        <v>924730.41</v>
      </c>
      <c r="N344" s="138"/>
      <c r="O344" s="138"/>
      <c r="P344" s="138"/>
      <c r="Q344" s="130">
        <f t="shared" si="12"/>
        <v>311917.86000000022</v>
      </c>
      <c r="R344" s="131">
        <f t="shared" si="13"/>
        <v>364.36307307012385</v>
      </c>
    </row>
    <row r="345" spans="1:18" x14ac:dyDescent="0.35">
      <c r="A345" s="137">
        <v>7</v>
      </c>
      <c r="B345" s="138" t="s">
        <v>64</v>
      </c>
      <c r="C345" s="138" t="s">
        <v>332</v>
      </c>
      <c r="D345" s="138" t="s">
        <v>143</v>
      </c>
      <c r="E345" s="138" t="s">
        <v>50</v>
      </c>
      <c r="F345" s="138" t="s">
        <v>180</v>
      </c>
      <c r="G345" s="138" t="s">
        <v>958</v>
      </c>
      <c r="H345" s="139">
        <v>4182</v>
      </c>
      <c r="I345" s="137">
        <v>3</v>
      </c>
      <c r="J345" s="140">
        <f>อุดรธานี!F152</f>
        <v>596378</v>
      </c>
      <c r="K345" s="141">
        <f>อุดรธานี!AJ152</f>
        <v>598521.43999999994</v>
      </c>
      <c r="L345" s="142">
        <f>อุดรธานี!AK152</f>
        <v>825520.74000000011</v>
      </c>
      <c r="M345" s="142">
        <f>อุดรธานี!AL152</f>
        <v>716414.6</v>
      </c>
      <c r="N345" s="138"/>
      <c r="O345" s="138"/>
      <c r="P345" s="138"/>
      <c r="Q345" s="130">
        <f t="shared" si="12"/>
        <v>109106.14000000013</v>
      </c>
      <c r="R345" s="131">
        <f t="shared" si="13"/>
        <v>197.39855093256818</v>
      </c>
    </row>
    <row r="346" spans="1:18" x14ac:dyDescent="0.35">
      <c r="A346" s="137">
        <v>8</v>
      </c>
      <c r="B346" s="138" t="s">
        <v>64</v>
      </c>
      <c r="C346" s="138" t="s">
        <v>332</v>
      </c>
      <c r="D346" s="138" t="s">
        <v>143</v>
      </c>
      <c r="E346" s="138" t="s">
        <v>50</v>
      </c>
      <c r="F346" s="138" t="s">
        <v>180</v>
      </c>
      <c r="G346" s="138" t="s">
        <v>959</v>
      </c>
      <c r="H346" s="139">
        <v>4497</v>
      </c>
      <c r="I346" s="137">
        <v>3</v>
      </c>
      <c r="J346" s="140">
        <f>อุดรธานี!F153</f>
        <v>444999.44</v>
      </c>
      <c r="K346" s="141">
        <f>อุดรธานี!AJ153</f>
        <v>876535.08000000007</v>
      </c>
      <c r="L346" s="142">
        <f>อุดรธานี!AK153</f>
        <v>869860.22</v>
      </c>
      <c r="M346" s="142">
        <f>อุดรธานี!AL153</f>
        <v>932542.14999999991</v>
      </c>
      <c r="N346" s="138"/>
      <c r="O346" s="138"/>
      <c r="P346" s="138"/>
      <c r="Q346" s="130">
        <f t="shared" si="12"/>
        <v>-62681.929999999935</v>
      </c>
      <c r="R346" s="131">
        <f t="shared" si="13"/>
        <v>193.43122526128531</v>
      </c>
    </row>
    <row r="347" spans="1:18" x14ac:dyDescent="0.35">
      <c r="A347" s="137">
        <v>9</v>
      </c>
      <c r="B347" s="138" t="s">
        <v>64</v>
      </c>
      <c r="C347" s="138" t="s">
        <v>332</v>
      </c>
      <c r="D347" s="138" t="s">
        <v>143</v>
      </c>
      <c r="E347" s="138" t="s">
        <v>50</v>
      </c>
      <c r="F347" s="138" t="s">
        <v>180</v>
      </c>
      <c r="G347" s="138" t="s">
        <v>960</v>
      </c>
      <c r="H347" s="139">
        <v>4239</v>
      </c>
      <c r="I347" s="137">
        <v>3</v>
      </c>
      <c r="J347" s="140">
        <f>อุดรธานี!F154</f>
        <v>501183.54</v>
      </c>
      <c r="K347" s="141">
        <f>อุดรธานี!AJ154</f>
        <v>537002.66999999993</v>
      </c>
      <c r="L347" s="142">
        <f>อุดรธานี!AK154</f>
        <v>513205.20999999996</v>
      </c>
      <c r="M347" s="142">
        <f>อุดรธานี!AL154</f>
        <v>656345.98</v>
      </c>
      <c r="N347" s="138"/>
      <c r="O347" s="138"/>
      <c r="P347" s="138"/>
      <c r="Q347" s="130">
        <f t="shared" si="12"/>
        <v>-143140.77000000002</v>
      </c>
      <c r="R347" s="131">
        <f t="shared" si="13"/>
        <v>121.06751828261382</v>
      </c>
    </row>
    <row r="348" spans="1:18" x14ac:dyDescent="0.35">
      <c r="A348" s="137">
        <v>10</v>
      </c>
      <c r="B348" s="138" t="s">
        <v>64</v>
      </c>
      <c r="C348" s="138" t="s">
        <v>332</v>
      </c>
      <c r="D348" s="138" t="s">
        <v>143</v>
      </c>
      <c r="E348" s="138" t="s">
        <v>50</v>
      </c>
      <c r="F348" s="138" t="s">
        <v>180</v>
      </c>
      <c r="G348" s="138" t="s">
        <v>961</v>
      </c>
      <c r="H348" s="139">
        <v>3891</v>
      </c>
      <c r="I348" s="137">
        <v>3</v>
      </c>
      <c r="J348" s="140">
        <f>อุดรธานี!F155</f>
        <v>289256.18</v>
      </c>
      <c r="K348" s="141">
        <f>อุดรธานี!AJ155</f>
        <v>428949.21999999991</v>
      </c>
      <c r="L348" s="142">
        <f>อุดรธานี!AK155</f>
        <v>823458.27999999991</v>
      </c>
      <c r="M348" s="142">
        <f>อุดรธานี!AL155</f>
        <v>836122.2</v>
      </c>
      <c r="N348" s="138"/>
      <c r="O348" s="138"/>
      <c r="P348" s="138"/>
      <c r="Q348" s="130">
        <f t="shared" si="12"/>
        <v>-12663.920000000042</v>
      </c>
      <c r="R348" s="131">
        <f t="shared" si="13"/>
        <v>211.63152916987917</v>
      </c>
    </row>
    <row r="349" spans="1:18" x14ac:dyDescent="0.35">
      <c r="A349" s="137">
        <v>11</v>
      </c>
      <c r="B349" s="138" t="s">
        <v>64</v>
      </c>
      <c r="C349" s="138" t="s">
        <v>332</v>
      </c>
      <c r="D349" s="138" t="s">
        <v>143</v>
      </c>
      <c r="E349" s="138" t="s">
        <v>50</v>
      </c>
      <c r="F349" s="138" t="s">
        <v>180</v>
      </c>
      <c r="G349" s="138" t="s">
        <v>962</v>
      </c>
      <c r="H349" s="139">
        <v>3687</v>
      </c>
      <c r="I349" s="137">
        <v>3</v>
      </c>
      <c r="J349" s="140">
        <f>อุดรธานี!F156</f>
        <v>663084.57999999996</v>
      </c>
      <c r="K349" s="141">
        <f>อุดรธานี!AJ156</f>
        <v>822512.16999999993</v>
      </c>
      <c r="L349" s="142">
        <f>อุดรธานี!AK156</f>
        <v>529965.37</v>
      </c>
      <c r="M349" s="142">
        <f>อุดรธานี!AL156</f>
        <v>601738.21</v>
      </c>
      <c r="N349" s="138"/>
      <c r="O349" s="138"/>
      <c r="P349" s="138"/>
      <c r="Q349" s="130">
        <f t="shared" si="12"/>
        <v>-71772.839999999967</v>
      </c>
      <c r="R349" s="131">
        <f t="shared" si="13"/>
        <v>143.73891239490101</v>
      </c>
    </row>
    <row r="350" spans="1:18" x14ac:dyDescent="0.35">
      <c r="A350" s="137">
        <v>12</v>
      </c>
      <c r="B350" s="138" t="s">
        <v>64</v>
      </c>
      <c r="C350" s="138" t="s">
        <v>332</v>
      </c>
      <c r="D350" s="138" t="s">
        <v>143</v>
      </c>
      <c r="E350" s="138" t="s">
        <v>50</v>
      </c>
      <c r="F350" s="138" t="s">
        <v>180</v>
      </c>
      <c r="G350" s="138" t="s">
        <v>963</v>
      </c>
      <c r="H350" s="139">
        <v>7013</v>
      </c>
      <c r="I350" s="137">
        <v>5</v>
      </c>
      <c r="J350" s="140">
        <f>อุดรธานี!F157</f>
        <v>911745.27</v>
      </c>
      <c r="K350" s="141">
        <f>อุดรธานี!AJ157</f>
        <v>1227599.6499999999</v>
      </c>
      <c r="L350" s="142">
        <f>อุดรธานี!AK157</f>
        <v>1121563.26</v>
      </c>
      <c r="M350" s="142">
        <f>อุดรธานี!AL157</f>
        <v>871360.86999999988</v>
      </c>
      <c r="N350" s="138"/>
      <c r="O350" s="138"/>
      <c r="P350" s="138"/>
      <c r="Q350" s="130">
        <f t="shared" si="12"/>
        <v>250202.39000000013</v>
      </c>
      <c r="R350" s="131">
        <f t="shared" si="13"/>
        <v>159.92631684015399</v>
      </c>
    </row>
    <row r="351" spans="1:18" x14ac:dyDescent="0.35">
      <c r="A351" s="137">
        <v>13</v>
      </c>
      <c r="B351" s="138" t="s">
        <v>64</v>
      </c>
      <c r="C351" s="138" t="s">
        <v>332</v>
      </c>
      <c r="D351" s="138" t="s">
        <v>143</v>
      </c>
      <c r="E351" s="138" t="s">
        <v>50</v>
      </c>
      <c r="F351" s="138" t="s">
        <v>180</v>
      </c>
      <c r="G351" s="138" t="s">
        <v>964</v>
      </c>
      <c r="H351" s="139">
        <v>4588</v>
      </c>
      <c r="I351" s="137">
        <v>4</v>
      </c>
      <c r="J351" s="140">
        <f>อุดรธานี!F158</f>
        <v>792067.04</v>
      </c>
      <c r="K351" s="141">
        <f>อุดรธานี!AJ158</f>
        <v>769081.41</v>
      </c>
      <c r="L351" s="142">
        <f>อุดรธานี!AK158</f>
        <v>832429.04</v>
      </c>
      <c r="M351" s="142">
        <f>อุดรธานี!AL158</f>
        <v>871074.64</v>
      </c>
      <c r="N351" s="138"/>
      <c r="O351" s="138"/>
      <c r="P351" s="138"/>
      <c r="Q351" s="130">
        <f t="shared" si="12"/>
        <v>-38645.599999999977</v>
      </c>
      <c r="R351" s="131">
        <f t="shared" si="13"/>
        <v>181.4361464690497</v>
      </c>
    </row>
    <row r="352" spans="1:18" x14ac:dyDescent="0.35">
      <c r="A352" s="137">
        <v>14</v>
      </c>
      <c r="B352" s="138" t="s">
        <v>64</v>
      </c>
      <c r="C352" s="138" t="s">
        <v>332</v>
      </c>
      <c r="D352" s="138" t="s">
        <v>143</v>
      </c>
      <c r="E352" s="138" t="s">
        <v>50</v>
      </c>
      <c r="F352" s="138" t="s">
        <v>180</v>
      </c>
      <c r="G352" s="138" t="s">
        <v>965</v>
      </c>
      <c r="H352" s="139">
        <v>2353</v>
      </c>
      <c r="I352" s="137">
        <v>2</v>
      </c>
      <c r="J352" s="140">
        <f>อุดรธานี!F159</f>
        <v>519290.02</v>
      </c>
      <c r="K352" s="141">
        <f>อุดรธานี!AJ159</f>
        <v>563418.71</v>
      </c>
      <c r="L352" s="142">
        <f>อุดรธานี!AK159</f>
        <v>705530.79</v>
      </c>
      <c r="M352" s="142">
        <f>อุดรธานี!AL159</f>
        <v>605864.10000000009</v>
      </c>
      <c r="N352" s="138"/>
      <c r="O352" s="138"/>
      <c r="P352" s="138"/>
      <c r="Q352" s="130">
        <f t="shared" si="12"/>
        <v>99666.689999999944</v>
      </c>
      <c r="R352" s="131">
        <f t="shared" si="13"/>
        <v>299.8430896727582</v>
      </c>
    </row>
    <row r="353" spans="1:18" x14ac:dyDescent="0.35">
      <c r="A353" s="137">
        <v>15</v>
      </c>
      <c r="B353" s="138" t="s">
        <v>64</v>
      </c>
      <c r="C353" s="138" t="s">
        <v>332</v>
      </c>
      <c r="D353" s="138" t="s">
        <v>143</v>
      </c>
      <c r="E353" s="138" t="s">
        <v>50</v>
      </c>
      <c r="F353" s="138" t="s">
        <v>180</v>
      </c>
      <c r="G353" s="138" t="s">
        <v>966</v>
      </c>
      <c r="H353" s="139">
        <v>3206</v>
      </c>
      <c r="I353" s="137">
        <v>3</v>
      </c>
      <c r="J353" s="140">
        <f>อุดรธานี!F160</f>
        <v>675546.12</v>
      </c>
      <c r="K353" s="141">
        <f>อุดรธานี!AJ160</f>
        <v>856344.54</v>
      </c>
      <c r="L353" s="142">
        <f>อุดรธานี!AK160</f>
        <v>578646</v>
      </c>
      <c r="M353" s="142">
        <f>อุดรธานี!AL160</f>
        <v>538680.22</v>
      </c>
      <c r="N353" s="138"/>
      <c r="O353" s="138"/>
      <c r="P353" s="138"/>
      <c r="Q353" s="130">
        <f t="shared" si="12"/>
        <v>39965.780000000028</v>
      </c>
      <c r="R353" s="131">
        <f t="shared" si="13"/>
        <v>180.48845913911416</v>
      </c>
    </row>
    <row r="354" spans="1:18" x14ac:dyDescent="0.35">
      <c r="A354" s="137">
        <v>16</v>
      </c>
      <c r="B354" s="138" t="s">
        <v>64</v>
      </c>
      <c r="C354" s="138" t="s">
        <v>332</v>
      </c>
      <c r="D354" s="138" t="s">
        <v>143</v>
      </c>
      <c r="E354" s="138" t="s">
        <v>50</v>
      </c>
      <c r="F354" s="138" t="s">
        <v>180</v>
      </c>
      <c r="G354" s="138" t="s">
        <v>967</v>
      </c>
      <c r="H354" s="139">
        <v>2498</v>
      </c>
      <c r="I354" s="137">
        <v>2</v>
      </c>
      <c r="J354" s="140">
        <f>อุดรธานี!F161</f>
        <v>698994.03</v>
      </c>
      <c r="K354" s="141">
        <f>อุดรธานี!AJ161</f>
        <v>602184.02</v>
      </c>
      <c r="L354" s="142">
        <f>อุดรธานี!AK161</f>
        <v>533023.07000000007</v>
      </c>
      <c r="M354" s="142">
        <f>อุดรธานี!AL161</f>
        <v>563952.32999999996</v>
      </c>
      <c r="N354" s="138"/>
      <c r="O354" s="138"/>
      <c r="P354" s="138"/>
      <c r="Q354" s="130">
        <f t="shared" si="12"/>
        <v>-30929.259999999893</v>
      </c>
      <c r="R354" s="131">
        <f t="shared" si="13"/>
        <v>213.37993194555648</v>
      </c>
    </row>
    <row r="355" spans="1:18" x14ac:dyDescent="0.35">
      <c r="A355" s="137">
        <v>17</v>
      </c>
      <c r="B355" s="138" t="s">
        <v>64</v>
      </c>
      <c r="C355" s="138" t="s">
        <v>332</v>
      </c>
      <c r="D355" s="138" t="s">
        <v>143</v>
      </c>
      <c r="E355" s="138" t="s">
        <v>50</v>
      </c>
      <c r="F355" s="138" t="s">
        <v>180</v>
      </c>
      <c r="G355" s="138" t="s">
        <v>968</v>
      </c>
      <c r="H355" s="139">
        <v>4052</v>
      </c>
      <c r="I355" s="137">
        <v>3</v>
      </c>
      <c r="J355" s="140">
        <f>อุดรธานี!F162</f>
        <v>791845.13</v>
      </c>
      <c r="K355" s="141">
        <f>อุดรธานี!AJ162</f>
        <v>813329.66999999993</v>
      </c>
      <c r="L355" s="142">
        <f>อุดรธานี!AK162</f>
        <v>821547.35999999987</v>
      </c>
      <c r="M355" s="142">
        <f>อุดรธานี!AL162</f>
        <v>774028.47</v>
      </c>
      <c r="N355" s="138"/>
      <c r="O355" s="138"/>
      <c r="P355" s="138"/>
      <c r="Q355" s="130">
        <f t="shared" si="12"/>
        <v>47518.889999999898</v>
      </c>
      <c r="R355" s="131">
        <f t="shared" si="13"/>
        <v>202.75107601184598</v>
      </c>
    </row>
    <row r="356" spans="1:18" x14ac:dyDescent="0.35">
      <c r="A356" s="137">
        <v>18</v>
      </c>
      <c r="B356" s="138" t="s">
        <v>64</v>
      </c>
      <c r="C356" s="138" t="s">
        <v>332</v>
      </c>
      <c r="D356" s="138" t="s">
        <v>143</v>
      </c>
      <c r="E356" s="138" t="s">
        <v>50</v>
      </c>
      <c r="F356" s="138" t="s">
        <v>180</v>
      </c>
      <c r="G356" s="138" t="s">
        <v>969</v>
      </c>
      <c r="H356" s="139">
        <v>2478</v>
      </c>
      <c r="I356" s="137">
        <v>2</v>
      </c>
      <c r="J356" s="140">
        <f>อุดรธานี!F163</f>
        <v>423029.15</v>
      </c>
      <c r="K356" s="141">
        <f>อุดรธานี!AJ163</f>
        <v>429148.51</v>
      </c>
      <c r="L356" s="142">
        <f>อุดรธานี!AK163</f>
        <v>638178.98</v>
      </c>
      <c r="M356" s="142">
        <f>อุดรธานี!AL163</f>
        <v>612701.98</v>
      </c>
      <c r="N356" s="138"/>
      <c r="O356" s="138"/>
      <c r="P356" s="138"/>
      <c r="Q356" s="130">
        <f t="shared" si="12"/>
        <v>25477</v>
      </c>
      <c r="R356" s="131">
        <f t="shared" si="13"/>
        <v>257.53792574656978</v>
      </c>
    </row>
    <row r="357" spans="1:18" x14ac:dyDescent="0.35">
      <c r="A357" s="137">
        <v>19</v>
      </c>
      <c r="B357" s="138" t="s">
        <v>64</v>
      </c>
      <c r="C357" s="138" t="s">
        <v>334</v>
      </c>
      <c r="D357" s="138" t="s">
        <v>143</v>
      </c>
      <c r="E357" s="138" t="s">
        <v>50</v>
      </c>
      <c r="F357" s="138" t="s">
        <v>180</v>
      </c>
      <c r="G357" s="138" t="s">
        <v>970</v>
      </c>
      <c r="H357" s="139">
        <v>2353</v>
      </c>
      <c r="I357" s="137">
        <v>2</v>
      </c>
      <c r="J357" s="140">
        <f>อุดรธานี!F164</f>
        <v>672048.94</v>
      </c>
      <c r="K357" s="141">
        <f>อุดรธานี!AJ164</f>
        <v>777933.87999999989</v>
      </c>
      <c r="L357" s="142">
        <f>อุดรธานี!AK164</f>
        <v>726115.11</v>
      </c>
      <c r="M357" s="142">
        <f>อุดรธานี!AL164</f>
        <v>738629.78</v>
      </c>
      <c r="N357" s="138"/>
      <c r="O357" s="138"/>
      <c r="P357" s="138"/>
      <c r="Q357" s="130">
        <f t="shared" si="12"/>
        <v>-12514.670000000042</v>
      </c>
      <c r="R357" s="131">
        <f t="shared" si="13"/>
        <v>308.59120696982575</v>
      </c>
    </row>
    <row r="358" spans="1:18" x14ac:dyDescent="0.35">
      <c r="A358" s="137">
        <v>20</v>
      </c>
      <c r="B358" s="138" t="s">
        <v>64</v>
      </c>
      <c r="C358" s="138" t="s">
        <v>335</v>
      </c>
      <c r="D358" s="138" t="s">
        <v>143</v>
      </c>
      <c r="E358" s="138" t="s">
        <v>50</v>
      </c>
      <c r="F358" s="138" t="s">
        <v>180</v>
      </c>
      <c r="G358" s="138" t="s">
        <v>971</v>
      </c>
      <c r="H358" s="139">
        <v>5363</v>
      </c>
      <c r="I358" s="137">
        <v>4</v>
      </c>
      <c r="J358" s="140">
        <f>อุดรธานี!F165</f>
        <v>909790.85</v>
      </c>
      <c r="K358" s="141">
        <f>อุดรธานี!AJ165</f>
        <v>902494.16999999993</v>
      </c>
      <c r="L358" s="142">
        <f>อุดรธานี!AK165</f>
        <v>1017102.2599999999</v>
      </c>
      <c r="M358" s="142">
        <f>อุดรธานี!AL165</f>
        <v>904978.11</v>
      </c>
      <c r="N358" s="138"/>
      <c r="O358" s="138"/>
      <c r="P358" s="138"/>
      <c r="Q358" s="130">
        <f t="shared" si="12"/>
        <v>112124.14999999991</v>
      </c>
      <c r="R358" s="131">
        <f t="shared" si="13"/>
        <v>189.65173596867422</v>
      </c>
    </row>
    <row r="359" spans="1:18" x14ac:dyDescent="0.35">
      <c r="A359" s="137">
        <v>21</v>
      </c>
      <c r="B359" s="138" t="s">
        <v>64</v>
      </c>
      <c r="C359" s="138" t="s">
        <v>336</v>
      </c>
      <c r="D359" s="138" t="s">
        <v>143</v>
      </c>
      <c r="E359" s="138" t="s">
        <v>50</v>
      </c>
      <c r="F359" s="138" t="s">
        <v>180</v>
      </c>
      <c r="G359" s="138" t="s">
        <v>972</v>
      </c>
      <c r="H359" s="139">
        <v>2121</v>
      </c>
      <c r="I359" s="137">
        <v>2</v>
      </c>
      <c r="J359" s="140">
        <f>อุดรธานี!F166</f>
        <v>551383.86</v>
      </c>
      <c r="K359" s="141">
        <f>อุดรธานี!AJ166</f>
        <v>704671.38</v>
      </c>
      <c r="L359" s="142">
        <f>อุดรธานี!AK166</f>
        <v>565214.27</v>
      </c>
      <c r="M359" s="142">
        <f>อุดรธานี!AL166</f>
        <v>503985.78</v>
      </c>
      <c r="N359" s="138"/>
      <c r="O359" s="138"/>
      <c r="P359" s="138"/>
      <c r="Q359" s="130">
        <f t="shared" si="12"/>
        <v>61228.489999999991</v>
      </c>
      <c r="R359" s="131">
        <f t="shared" si="13"/>
        <v>266.48480433757663</v>
      </c>
    </row>
    <row r="360" spans="1:18" s="149" customFormat="1" x14ac:dyDescent="0.35">
      <c r="A360" s="143">
        <v>12</v>
      </c>
      <c r="B360" s="144" t="s">
        <v>64</v>
      </c>
      <c r="C360" s="144"/>
      <c r="D360" s="144"/>
      <c r="E360" s="144" t="s">
        <v>77</v>
      </c>
      <c r="F360" s="144"/>
      <c r="G360" s="144" t="s">
        <v>337</v>
      </c>
      <c r="H360" s="150">
        <f>SUM(H339:H359)</f>
        <v>76244</v>
      </c>
      <c r="I360" s="143"/>
      <c r="J360" s="146">
        <f>SUM(J339:J359)</f>
        <v>13642655.649999999</v>
      </c>
      <c r="K360" s="146">
        <f>SUM(K339:K359)</f>
        <v>16035740.389999997</v>
      </c>
      <c r="L360" s="146">
        <f>SUM(L339:L359)</f>
        <v>15883452.119999999</v>
      </c>
      <c r="M360" s="146">
        <f>SUM(M339:M359)</f>
        <v>15313515.149999999</v>
      </c>
      <c r="N360" s="144">
        <v>20</v>
      </c>
      <c r="O360" s="144">
        <v>20</v>
      </c>
      <c r="P360" s="144">
        <f>N360-O360</f>
        <v>0</v>
      </c>
      <c r="Q360" s="147">
        <f t="shared" si="12"/>
        <v>569936.97000000067</v>
      </c>
      <c r="R360" s="148">
        <f>L360/H360</f>
        <v>208.32396149205184</v>
      </c>
    </row>
    <row r="361" spans="1:18" x14ac:dyDescent="0.35">
      <c r="A361" s="137">
        <v>1</v>
      </c>
      <c r="B361" s="138" t="s">
        <v>64</v>
      </c>
      <c r="C361" s="138" t="s">
        <v>334</v>
      </c>
      <c r="D361" s="138" t="s">
        <v>146</v>
      </c>
      <c r="E361" s="138" t="s">
        <v>51</v>
      </c>
      <c r="F361" s="138" t="s">
        <v>210</v>
      </c>
      <c r="G361" s="138" t="s">
        <v>338</v>
      </c>
      <c r="H361" s="139"/>
      <c r="I361" s="137"/>
      <c r="J361" s="140"/>
      <c r="K361" s="141"/>
      <c r="L361" s="142"/>
      <c r="M361" s="142"/>
      <c r="N361" s="138"/>
      <c r="O361" s="138"/>
      <c r="P361" s="138"/>
    </row>
    <row r="362" spans="1:18" x14ac:dyDescent="0.35">
      <c r="A362" s="137">
        <v>2</v>
      </c>
      <c r="B362" s="138" t="s">
        <v>64</v>
      </c>
      <c r="C362" s="138" t="s">
        <v>334</v>
      </c>
      <c r="D362" s="138" t="s">
        <v>146</v>
      </c>
      <c r="E362" s="138" t="s">
        <v>51</v>
      </c>
      <c r="F362" s="138" t="s">
        <v>180</v>
      </c>
      <c r="G362" s="138" t="s">
        <v>973</v>
      </c>
      <c r="H362" s="139">
        <v>5006</v>
      </c>
      <c r="I362" s="137">
        <v>4</v>
      </c>
      <c r="J362" s="140">
        <f>อุดรธานี!F167</f>
        <v>563331.35</v>
      </c>
      <c r="K362" s="141">
        <f>อุดรธานี!AJ167</f>
        <v>967983.37</v>
      </c>
      <c r="L362" s="142">
        <f>อุดรธานี!AK167</f>
        <v>535527.1</v>
      </c>
      <c r="M362" s="142">
        <f>อุดรธานี!AL167</f>
        <v>615382.75</v>
      </c>
      <c r="N362" s="138"/>
      <c r="O362" s="138"/>
      <c r="P362" s="138"/>
      <c r="Q362" s="130">
        <f t="shared" si="12"/>
        <v>-79855.650000000023</v>
      </c>
      <c r="R362" s="131">
        <f t="shared" si="13"/>
        <v>106.97704754294845</v>
      </c>
    </row>
    <row r="363" spans="1:18" x14ac:dyDescent="0.35">
      <c r="A363" s="137">
        <v>3</v>
      </c>
      <c r="B363" s="138" t="s">
        <v>64</v>
      </c>
      <c r="C363" s="138" t="s">
        <v>334</v>
      </c>
      <c r="D363" s="138" t="s">
        <v>146</v>
      </c>
      <c r="E363" s="138" t="s">
        <v>51</v>
      </c>
      <c r="F363" s="138" t="s">
        <v>180</v>
      </c>
      <c r="G363" s="138" t="s">
        <v>974</v>
      </c>
      <c r="H363" s="139">
        <v>2343</v>
      </c>
      <c r="I363" s="137">
        <v>2</v>
      </c>
      <c r="J363" s="140">
        <f>อุดรธานี!F168</f>
        <v>269337.67</v>
      </c>
      <c r="K363" s="141">
        <f>อุดรธานี!AJ168</f>
        <v>239202.44</v>
      </c>
      <c r="L363" s="142">
        <f>อุดรธานี!AK168</f>
        <v>706192.05</v>
      </c>
      <c r="M363" s="142">
        <f>อุดรธานี!AL168</f>
        <v>777031.28</v>
      </c>
      <c r="N363" s="138"/>
      <c r="O363" s="138"/>
      <c r="P363" s="138"/>
      <c r="Q363" s="130">
        <f t="shared" si="12"/>
        <v>-70839.229999999981</v>
      </c>
      <c r="R363" s="131">
        <f t="shared" si="13"/>
        <v>301.40505761843792</v>
      </c>
    </row>
    <row r="364" spans="1:18" x14ac:dyDescent="0.35">
      <c r="A364" s="137">
        <v>4</v>
      </c>
      <c r="B364" s="138" t="s">
        <v>64</v>
      </c>
      <c r="C364" s="138" t="s">
        <v>334</v>
      </c>
      <c r="D364" s="138" t="s">
        <v>146</v>
      </c>
      <c r="E364" s="138" t="s">
        <v>51</v>
      </c>
      <c r="F364" s="138" t="s">
        <v>180</v>
      </c>
      <c r="G364" s="138" t="s">
        <v>975</v>
      </c>
      <c r="H364" s="139">
        <v>2524</v>
      </c>
      <c r="I364" s="137">
        <v>2</v>
      </c>
      <c r="J364" s="140">
        <f>อุดรธานี!F169</f>
        <v>192220.79</v>
      </c>
      <c r="K364" s="141">
        <f>อุดรธานี!AJ169</f>
        <v>343882.83999999997</v>
      </c>
      <c r="L364" s="142">
        <f>อุดรธานี!AK169</f>
        <v>641678.12</v>
      </c>
      <c r="M364" s="142">
        <f>อุดรธานี!AL169</f>
        <v>760629.63</v>
      </c>
      <c r="N364" s="138"/>
      <c r="O364" s="138"/>
      <c r="P364" s="138"/>
      <c r="Q364" s="130">
        <f t="shared" si="12"/>
        <v>-118951.51000000001</v>
      </c>
      <c r="R364" s="131">
        <f t="shared" si="13"/>
        <v>254.23063391442156</v>
      </c>
    </row>
    <row r="365" spans="1:18" x14ac:dyDescent="0.35">
      <c r="A365" s="137">
        <v>5</v>
      </c>
      <c r="B365" s="138" t="s">
        <v>64</v>
      </c>
      <c r="C365" s="138" t="s">
        <v>334</v>
      </c>
      <c r="D365" s="138" t="s">
        <v>146</v>
      </c>
      <c r="E365" s="138" t="s">
        <v>51</v>
      </c>
      <c r="F365" s="138" t="s">
        <v>180</v>
      </c>
      <c r="G365" s="138" t="s">
        <v>976</v>
      </c>
      <c r="H365" s="139">
        <v>6272</v>
      </c>
      <c r="I365" s="137">
        <v>5</v>
      </c>
      <c r="J365" s="140">
        <f>อุดรธานี!F170</f>
        <v>1379022.38</v>
      </c>
      <c r="K365" s="141">
        <f>อุดรธานี!AJ170</f>
        <v>1669943.88</v>
      </c>
      <c r="L365" s="142">
        <f>อุดรธานี!AK170</f>
        <v>743645.98</v>
      </c>
      <c r="M365" s="142">
        <f>อุดรธานี!AL170</f>
        <v>783925.28</v>
      </c>
      <c r="N365" s="138"/>
      <c r="O365" s="138"/>
      <c r="P365" s="138"/>
      <c r="Q365" s="130">
        <f t="shared" si="12"/>
        <v>-40279.300000000047</v>
      </c>
      <c r="R365" s="131">
        <f t="shared" si="13"/>
        <v>118.56600446428571</v>
      </c>
    </row>
    <row r="366" spans="1:18" x14ac:dyDescent="0.35">
      <c r="A366" s="137">
        <v>6</v>
      </c>
      <c r="B366" s="138" t="s">
        <v>64</v>
      </c>
      <c r="C366" s="138" t="s">
        <v>334</v>
      </c>
      <c r="D366" s="138" t="s">
        <v>146</v>
      </c>
      <c r="E366" s="138" t="s">
        <v>51</v>
      </c>
      <c r="F366" s="138" t="s">
        <v>180</v>
      </c>
      <c r="G366" s="138" t="s">
        <v>977</v>
      </c>
      <c r="H366" s="139">
        <v>5818</v>
      </c>
      <c r="I366" s="137">
        <v>4</v>
      </c>
      <c r="J366" s="140">
        <f>อุดรธานี!F171</f>
        <v>1920126.17</v>
      </c>
      <c r="K366" s="141">
        <f>อุดรธานี!AJ171</f>
        <v>3776380.03</v>
      </c>
      <c r="L366" s="142">
        <f>อุดรธานี!AK171</f>
        <v>1286605.27</v>
      </c>
      <c r="M366" s="142">
        <f>อุดรธานี!AL171</f>
        <v>976888</v>
      </c>
      <c r="N366" s="138"/>
      <c r="O366" s="138"/>
      <c r="P366" s="138"/>
      <c r="Q366" s="130">
        <f t="shared" si="12"/>
        <v>309717.27</v>
      </c>
      <c r="R366" s="131">
        <f t="shared" si="13"/>
        <v>221.14219147473358</v>
      </c>
    </row>
    <row r="367" spans="1:18" x14ac:dyDescent="0.35">
      <c r="A367" s="137">
        <v>7</v>
      </c>
      <c r="B367" s="138" t="s">
        <v>64</v>
      </c>
      <c r="C367" s="138" t="s">
        <v>334</v>
      </c>
      <c r="D367" s="138" t="s">
        <v>146</v>
      </c>
      <c r="E367" s="138" t="s">
        <v>51</v>
      </c>
      <c r="F367" s="138" t="s">
        <v>180</v>
      </c>
      <c r="G367" s="138" t="s">
        <v>978</v>
      </c>
      <c r="H367" s="139">
        <v>3371</v>
      </c>
      <c r="I367" s="137">
        <v>3</v>
      </c>
      <c r="J367" s="140">
        <f>อุดรธานี!F172</f>
        <v>363014.45</v>
      </c>
      <c r="K367" s="141">
        <f>อุดรธานี!AJ172</f>
        <v>485999.88999999996</v>
      </c>
      <c r="L367" s="142">
        <f>อุดรธานี!AK172</f>
        <v>497435.22</v>
      </c>
      <c r="M367" s="142">
        <f>อุดรธานี!AL172</f>
        <v>618178.3600000001</v>
      </c>
      <c r="N367" s="138"/>
      <c r="O367" s="138"/>
      <c r="P367" s="138"/>
      <c r="Q367" s="130">
        <f t="shared" si="12"/>
        <v>-120743.14000000013</v>
      </c>
      <c r="R367" s="131">
        <f t="shared" si="13"/>
        <v>147.563102936814</v>
      </c>
    </row>
    <row r="368" spans="1:18" x14ac:dyDescent="0.35">
      <c r="A368" s="137">
        <v>8</v>
      </c>
      <c r="B368" s="138" t="s">
        <v>64</v>
      </c>
      <c r="C368" s="138" t="s">
        <v>334</v>
      </c>
      <c r="D368" s="138" t="s">
        <v>146</v>
      </c>
      <c r="E368" s="138" t="s">
        <v>51</v>
      </c>
      <c r="F368" s="138" t="s">
        <v>180</v>
      </c>
      <c r="G368" s="138" t="s">
        <v>979</v>
      </c>
      <c r="H368" s="139">
        <v>4503</v>
      </c>
      <c r="I368" s="137">
        <v>4</v>
      </c>
      <c r="J368" s="140">
        <f>อุดรธานี!F173</f>
        <v>621007.32999999996</v>
      </c>
      <c r="K368" s="141">
        <f>อุดรธานี!AJ173</f>
        <v>1139306.81</v>
      </c>
      <c r="L368" s="142">
        <f>อุดรธานี!AK173</f>
        <v>600535.99</v>
      </c>
      <c r="M368" s="142">
        <f>อุดรธานี!AL173</f>
        <v>609185.12</v>
      </c>
      <c r="N368" s="138"/>
      <c r="O368" s="138"/>
      <c r="P368" s="138"/>
      <c r="Q368" s="130">
        <f t="shared" si="12"/>
        <v>-8649.1300000000047</v>
      </c>
      <c r="R368" s="131">
        <f t="shared" si="13"/>
        <v>133.36353320008882</v>
      </c>
    </row>
    <row r="369" spans="1:18" x14ac:dyDescent="0.35">
      <c r="A369" s="137">
        <v>9</v>
      </c>
      <c r="B369" s="138" t="s">
        <v>64</v>
      </c>
      <c r="C369" s="138" t="s">
        <v>334</v>
      </c>
      <c r="D369" s="138" t="s">
        <v>146</v>
      </c>
      <c r="E369" s="138" t="s">
        <v>51</v>
      </c>
      <c r="F369" s="138" t="s">
        <v>180</v>
      </c>
      <c r="G369" s="138" t="s">
        <v>980</v>
      </c>
      <c r="H369" s="139">
        <v>2325</v>
      </c>
      <c r="I369" s="137">
        <v>2</v>
      </c>
      <c r="J369" s="140">
        <f>อุดรธานี!F174</f>
        <v>333882.09000000003</v>
      </c>
      <c r="K369" s="141">
        <f>อุดรธานี!AJ174</f>
        <v>507672.94000000006</v>
      </c>
      <c r="L369" s="142">
        <f>อุดรธานี!AK174</f>
        <v>386413.33999999997</v>
      </c>
      <c r="M369" s="142">
        <f>อุดรธานี!AL174</f>
        <v>427283.20999999996</v>
      </c>
      <c r="N369" s="138"/>
      <c r="O369" s="138"/>
      <c r="P369" s="138"/>
      <c r="Q369" s="130">
        <f t="shared" si="12"/>
        <v>-40869.869999999995</v>
      </c>
      <c r="R369" s="131">
        <f t="shared" si="13"/>
        <v>166.19928602150537</v>
      </c>
    </row>
    <row r="370" spans="1:18" x14ac:dyDescent="0.35">
      <c r="A370" s="137">
        <v>10</v>
      </c>
      <c r="B370" s="138" t="s">
        <v>64</v>
      </c>
      <c r="C370" s="138" t="s">
        <v>334</v>
      </c>
      <c r="D370" s="138" t="s">
        <v>146</v>
      </c>
      <c r="E370" s="138" t="s">
        <v>51</v>
      </c>
      <c r="F370" s="138" t="s">
        <v>180</v>
      </c>
      <c r="G370" s="138" t="s">
        <v>981</v>
      </c>
      <c r="H370" s="139">
        <v>1480</v>
      </c>
      <c r="I370" s="137">
        <v>1</v>
      </c>
      <c r="J370" s="140">
        <f>อุดรธานี!F175</f>
        <v>230376.79</v>
      </c>
      <c r="K370" s="141">
        <f>อุดรธานี!AJ175</f>
        <v>235215.35000000003</v>
      </c>
      <c r="L370" s="142">
        <f>อุดรธานี!AK175</f>
        <v>383084.72</v>
      </c>
      <c r="M370" s="142">
        <f>อุดรธานี!AL175</f>
        <v>383818.63</v>
      </c>
      <c r="N370" s="138"/>
      <c r="O370" s="138"/>
      <c r="P370" s="138"/>
      <c r="Q370" s="130">
        <f t="shared" si="12"/>
        <v>-733.9100000000326</v>
      </c>
      <c r="R370" s="131">
        <f t="shared" si="13"/>
        <v>258.841027027027</v>
      </c>
    </row>
    <row r="371" spans="1:18" s="149" customFormat="1" x14ac:dyDescent="0.35">
      <c r="A371" s="143">
        <v>13</v>
      </c>
      <c r="B371" s="144" t="s">
        <v>64</v>
      </c>
      <c r="C371" s="144"/>
      <c r="D371" s="144"/>
      <c r="E371" s="144" t="s">
        <v>77</v>
      </c>
      <c r="F371" s="144"/>
      <c r="G371" s="144" t="s">
        <v>339</v>
      </c>
      <c r="H371" s="150">
        <f>SUM(H361:H370)</f>
        <v>33642</v>
      </c>
      <c r="I371" s="143"/>
      <c r="J371" s="146">
        <f>SUM(J361:J370)</f>
        <v>5872319.0199999996</v>
      </c>
      <c r="K371" s="146">
        <f>SUM(K361:K370)</f>
        <v>9365587.5499999989</v>
      </c>
      <c r="L371" s="146">
        <f>SUM(L361:L370)</f>
        <v>5781117.79</v>
      </c>
      <c r="M371" s="146">
        <f>SUM(M361:M370)</f>
        <v>5952322.2600000007</v>
      </c>
      <c r="N371" s="144">
        <v>9</v>
      </c>
      <c r="O371" s="144">
        <v>9</v>
      </c>
      <c r="P371" s="144">
        <f>N371-O371</f>
        <v>0</v>
      </c>
      <c r="Q371" s="147">
        <f t="shared" si="12"/>
        <v>-171204.47000000067</v>
      </c>
      <c r="R371" s="148">
        <f>L371/H371</f>
        <v>171.84227424053267</v>
      </c>
    </row>
    <row r="372" spans="1:18" x14ac:dyDescent="0.35">
      <c r="A372" s="137">
        <v>1</v>
      </c>
      <c r="B372" s="138" t="s">
        <v>64</v>
      </c>
      <c r="C372" s="138" t="s">
        <v>335</v>
      </c>
      <c r="D372" s="138" t="s">
        <v>149</v>
      </c>
      <c r="E372" s="138" t="s">
        <v>52</v>
      </c>
      <c r="F372" s="138" t="s">
        <v>210</v>
      </c>
      <c r="G372" s="138" t="s">
        <v>340</v>
      </c>
      <c r="H372" s="139"/>
      <c r="I372" s="137"/>
      <c r="J372" s="140"/>
      <c r="K372" s="141"/>
      <c r="L372" s="142"/>
      <c r="M372" s="142"/>
      <c r="N372" s="138"/>
      <c r="O372" s="138"/>
      <c r="P372" s="138"/>
    </row>
    <row r="373" spans="1:18" x14ac:dyDescent="0.35">
      <c r="A373" s="137">
        <v>2</v>
      </c>
      <c r="B373" s="138" t="s">
        <v>64</v>
      </c>
      <c r="C373" s="138" t="s">
        <v>335</v>
      </c>
      <c r="D373" s="138" t="s">
        <v>149</v>
      </c>
      <c r="E373" s="138" t="s">
        <v>52</v>
      </c>
      <c r="F373" s="138" t="s">
        <v>180</v>
      </c>
      <c r="G373" s="138" t="s">
        <v>982</v>
      </c>
      <c r="H373" s="139">
        <v>8344</v>
      </c>
      <c r="I373" s="137">
        <v>5</v>
      </c>
      <c r="J373" s="140">
        <f>อุดรธานี!F176</f>
        <v>1278807.3500000001</v>
      </c>
      <c r="K373" s="141">
        <f>อุดรธานี!AJ176</f>
        <v>1470981.9500000002</v>
      </c>
      <c r="L373" s="142">
        <f>อุดรธานี!AK176</f>
        <v>694821.16</v>
      </c>
      <c r="M373" s="142">
        <f>อุดรธานี!AL176</f>
        <v>773498</v>
      </c>
      <c r="N373" s="138"/>
      <c r="O373" s="138"/>
      <c r="P373" s="138"/>
      <c r="Q373" s="130">
        <f t="shared" si="12"/>
        <v>-78676.839999999967</v>
      </c>
      <c r="R373" s="131">
        <f t="shared" si="13"/>
        <v>83.271951102588687</v>
      </c>
    </row>
    <row r="374" spans="1:18" x14ac:dyDescent="0.35">
      <c r="A374" s="137">
        <v>3</v>
      </c>
      <c r="B374" s="138" t="s">
        <v>64</v>
      </c>
      <c r="C374" s="138" t="s">
        <v>335</v>
      </c>
      <c r="D374" s="138" t="s">
        <v>149</v>
      </c>
      <c r="E374" s="138" t="s">
        <v>52</v>
      </c>
      <c r="F374" s="138" t="s">
        <v>180</v>
      </c>
      <c r="G374" s="138" t="s">
        <v>983</v>
      </c>
      <c r="H374" s="139">
        <v>3901</v>
      </c>
      <c r="I374" s="137">
        <v>3</v>
      </c>
      <c r="J374" s="140">
        <f>อุดรธานี!F177</f>
        <v>504977.72</v>
      </c>
      <c r="K374" s="141">
        <f>อุดรธานี!AJ177</f>
        <v>741763.76</v>
      </c>
      <c r="L374" s="142">
        <f>อุดรธานี!AK177</f>
        <v>777516.62</v>
      </c>
      <c r="M374" s="142">
        <f>อุดรธานี!AL177</f>
        <v>962169.97</v>
      </c>
      <c r="N374" s="138"/>
      <c r="O374" s="138"/>
      <c r="P374" s="138"/>
      <c r="Q374" s="130">
        <f t="shared" si="12"/>
        <v>-184653.34999999998</v>
      </c>
      <c r="R374" s="131">
        <f t="shared" si="13"/>
        <v>199.31213022301975</v>
      </c>
    </row>
    <row r="375" spans="1:18" s="207" customFormat="1" x14ac:dyDescent="0.35">
      <c r="A375" s="200">
        <v>4</v>
      </c>
      <c r="B375" s="201" t="s">
        <v>64</v>
      </c>
      <c r="C375" s="201" t="s">
        <v>335</v>
      </c>
      <c r="D375" s="201" t="s">
        <v>149</v>
      </c>
      <c r="E375" s="201" t="s">
        <v>52</v>
      </c>
      <c r="F375" s="201" t="s">
        <v>180</v>
      </c>
      <c r="G375" s="201" t="s">
        <v>985</v>
      </c>
      <c r="H375" s="202">
        <v>4479</v>
      </c>
      <c r="I375" s="200">
        <v>3</v>
      </c>
      <c r="J375" s="203">
        <f>อุดรธานี!F179</f>
        <v>273746.21000000002</v>
      </c>
      <c r="K375" s="204">
        <f>อุดรธานี!AJ179</f>
        <v>346671.55000000005</v>
      </c>
      <c r="L375" s="203">
        <f>อุดรธานี!AK179</f>
        <v>300861.05</v>
      </c>
      <c r="M375" s="203">
        <f>อุดรธานี!AL179</f>
        <v>201357.4</v>
      </c>
      <c r="N375" s="201"/>
      <c r="O375" s="201"/>
      <c r="P375" s="201"/>
      <c r="Q375" s="205">
        <f t="shared" si="12"/>
        <v>99503.65</v>
      </c>
      <c r="R375" s="206">
        <f t="shared" si="13"/>
        <v>67.17147800848403</v>
      </c>
    </row>
    <row r="376" spans="1:18" x14ac:dyDescent="0.35">
      <c r="A376" s="137">
        <v>5</v>
      </c>
      <c r="B376" s="138" t="s">
        <v>64</v>
      </c>
      <c r="C376" s="138" t="s">
        <v>335</v>
      </c>
      <c r="D376" s="138" t="s">
        <v>149</v>
      </c>
      <c r="E376" s="138" t="s">
        <v>52</v>
      </c>
      <c r="F376" s="138" t="s">
        <v>180</v>
      </c>
      <c r="G376" s="138" t="s">
        <v>986</v>
      </c>
      <c r="H376" s="139">
        <v>5054</v>
      </c>
      <c r="I376" s="137">
        <v>4</v>
      </c>
      <c r="J376" s="140">
        <f>อุดรธานี!F180</f>
        <v>581895.28</v>
      </c>
      <c r="K376" s="154">
        <f>อุดรธานี!AJ180</f>
        <v>624619.83000000007</v>
      </c>
      <c r="L376" s="142">
        <f>อุดรธานี!AK180</f>
        <v>906366.77</v>
      </c>
      <c r="M376" s="142">
        <f>อุดรธานี!AL180</f>
        <v>974940.33000000007</v>
      </c>
      <c r="N376" s="138"/>
      <c r="O376" s="138"/>
      <c r="P376" s="138"/>
      <c r="Q376" s="130">
        <f t="shared" si="12"/>
        <v>-68573.560000000056</v>
      </c>
      <c r="R376" s="131">
        <f t="shared" si="13"/>
        <v>179.33651958844479</v>
      </c>
    </row>
    <row r="377" spans="1:18" x14ac:dyDescent="0.35">
      <c r="A377" s="151">
        <v>6</v>
      </c>
      <c r="B377" s="138" t="s">
        <v>64</v>
      </c>
      <c r="C377" s="138" t="s">
        <v>335</v>
      </c>
      <c r="D377" s="138" t="s">
        <v>149</v>
      </c>
      <c r="E377" s="138" t="s">
        <v>52</v>
      </c>
      <c r="F377" s="138" t="s">
        <v>180</v>
      </c>
      <c r="G377" s="138" t="s">
        <v>987</v>
      </c>
      <c r="H377" s="139">
        <v>5698</v>
      </c>
      <c r="I377" s="137">
        <v>4</v>
      </c>
      <c r="J377" s="140">
        <f>อุดรธานี!F181</f>
        <v>558438.53</v>
      </c>
      <c r="K377" s="154">
        <f>อุดรธานี!AJ181</f>
        <v>335655.27</v>
      </c>
      <c r="L377" s="142">
        <f>อุดรธานี!AK181</f>
        <v>1726987.48</v>
      </c>
      <c r="M377" s="142">
        <f>อุดรธานี!AL181</f>
        <v>1048326.8300000001</v>
      </c>
      <c r="N377" s="138"/>
      <c r="O377" s="138"/>
      <c r="P377" s="138"/>
      <c r="Q377" s="130">
        <f t="shared" si="12"/>
        <v>678660.64999999991</v>
      </c>
      <c r="R377" s="131">
        <f t="shared" si="13"/>
        <v>303.08660582660582</v>
      </c>
    </row>
    <row r="378" spans="1:18" x14ac:dyDescent="0.35">
      <c r="A378" s="151">
        <v>7</v>
      </c>
      <c r="B378" s="138" t="s">
        <v>64</v>
      </c>
      <c r="C378" s="138" t="s">
        <v>335</v>
      </c>
      <c r="D378" s="138" t="s">
        <v>149</v>
      </c>
      <c r="E378" s="138" t="s">
        <v>52</v>
      </c>
      <c r="F378" s="138" t="s">
        <v>180</v>
      </c>
      <c r="G378" s="138" t="s">
        <v>988</v>
      </c>
      <c r="H378" s="139">
        <v>5218</v>
      </c>
      <c r="I378" s="137">
        <v>4</v>
      </c>
      <c r="J378" s="140">
        <f>อุดรธานี!F182</f>
        <v>554940.57999999996</v>
      </c>
      <c r="K378" s="154">
        <f>อุดรธานี!AJ182</f>
        <v>514955.68</v>
      </c>
      <c r="L378" s="142">
        <f>อุดรธานี!AK182</f>
        <v>946206</v>
      </c>
      <c r="M378" s="142">
        <f>อุดรธานี!AL182</f>
        <v>1113876.29</v>
      </c>
      <c r="N378" s="138"/>
      <c r="O378" s="138"/>
      <c r="P378" s="138"/>
      <c r="Q378" s="130">
        <f t="shared" si="12"/>
        <v>-167670.29000000004</v>
      </c>
      <c r="R378" s="131">
        <f t="shared" si="13"/>
        <v>181.33499425067075</v>
      </c>
    </row>
    <row r="379" spans="1:18" x14ac:dyDescent="0.35">
      <c r="A379" s="151">
        <v>8</v>
      </c>
      <c r="B379" s="138" t="s">
        <v>64</v>
      </c>
      <c r="C379" s="138" t="s">
        <v>335</v>
      </c>
      <c r="D379" s="138" t="s">
        <v>149</v>
      </c>
      <c r="E379" s="138" t="s">
        <v>52</v>
      </c>
      <c r="F379" s="138" t="s">
        <v>180</v>
      </c>
      <c r="G379" s="138" t="s">
        <v>989</v>
      </c>
      <c r="H379" s="139">
        <v>6468</v>
      </c>
      <c r="I379" s="137">
        <v>5</v>
      </c>
      <c r="J379" s="140">
        <f>อุดรธานี!F183</f>
        <v>735754.15</v>
      </c>
      <c r="K379" s="154">
        <f>อุดรธานี!AJ183</f>
        <v>815396.12</v>
      </c>
      <c r="L379" s="142">
        <f>อุดรธานี!AK183</f>
        <v>1066377.82</v>
      </c>
      <c r="M379" s="142">
        <f>อุดรธานี!AL183</f>
        <v>1340569.46</v>
      </c>
      <c r="N379" s="138"/>
      <c r="O379" s="138"/>
      <c r="P379" s="138"/>
      <c r="Q379" s="130">
        <f t="shared" si="12"/>
        <v>-274191.6399999999</v>
      </c>
      <c r="R379" s="131">
        <f t="shared" si="13"/>
        <v>164.86979282622141</v>
      </c>
    </row>
    <row r="380" spans="1:18" x14ac:dyDescent="0.35">
      <c r="A380" s="151">
        <v>9</v>
      </c>
      <c r="B380" s="138" t="s">
        <v>64</v>
      </c>
      <c r="C380" s="138" t="s">
        <v>335</v>
      </c>
      <c r="D380" s="138" t="s">
        <v>149</v>
      </c>
      <c r="E380" s="138" t="s">
        <v>52</v>
      </c>
      <c r="F380" s="138" t="s">
        <v>180</v>
      </c>
      <c r="G380" s="138" t="s">
        <v>990</v>
      </c>
      <c r="H380" s="139">
        <v>8206</v>
      </c>
      <c r="I380" s="137">
        <v>5</v>
      </c>
      <c r="J380" s="140">
        <f>อุดรธานี!F184</f>
        <v>1168859.56</v>
      </c>
      <c r="K380" s="154">
        <f>อุดรธานี!AJ184</f>
        <v>1250346.18</v>
      </c>
      <c r="L380" s="142">
        <f>อุดรธานี!AK184</f>
        <v>956060.82000000007</v>
      </c>
      <c r="M380" s="142">
        <f>อุดรธานี!AL184</f>
        <v>917343.07000000007</v>
      </c>
      <c r="N380" s="138"/>
      <c r="O380" s="138"/>
      <c r="P380" s="138"/>
      <c r="Q380" s="130">
        <f t="shared" si="12"/>
        <v>38717.75</v>
      </c>
      <c r="R380" s="131">
        <f t="shared" si="13"/>
        <v>116.50753351206436</v>
      </c>
    </row>
    <row r="381" spans="1:18" x14ac:dyDescent="0.35">
      <c r="A381" s="151">
        <v>10</v>
      </c>
      <c r="B381" s="138" t="s">
        <v>64</v>
      </c>
      <c r="C381" s="138" t="s">
        <v>335</v>
      </c>
      <c r="D381" s="138" t="s">
        <v>149</v>
      </c>
      <c r="E381" s="138" t="s">
        <v>52</v>
      </c>
      <c r="F381" s="138" t="s">
        <v>180</v>
      </c>
      <c r="G381" s="138" t="s">
        <v>991</v>
      </c>
      <c r="H381" s="139">
        <v>4682</v>
      </c>
      <c r="I381" s="137">
        <v>4</v>
      </c>
      <c r="J381" s="140">
        <f>อุดรธานี!F185</f>
        <v>300995.53000000003</v>
      </c>
      <c r="K381" s="154">
        <f>อุดรธานี!AJ185</f>
        <v>336435.66000000003</v>
      </c>
      <c r="L381" s="142">
        <f>อุดรธานี!AK185</f>
        <v>715113.75</v>
      </c>
      <c r="M381" s="142">
        <f>อุดรธานี!AL185</f>
        <v>840334.65999999992</v>
      </c>
      <c r="N381" s="138"/>
      <c r="O381" s="138"/>
      <c r="P381" s="138"/>
      <c r="Q381" s="130">
        <f t="shared" si="12"/>
        <v>-125220.90999999992</v>
      </c>
      <c r="R381" s="131">
        <f t="shared" si="13"/>
        <v>152.73681119179838</v>
      </c>
    </row>
    <row r="382" spans="1:18" x14ac:dyDescent="0.35">
      <c r="A382" s="151">
        <v>11</v>
      </c>
      <c r="B382" s="138" t="s">
        <v>64</v>
      </c>
      <c r="C382" s="138" t="s">
        <v>335</v>
      </c>
      <c r="D382" s="138" t="s">
        <v>149</v>
      </c>
      <c r="E382" s="138" t="s">
        <v>52</v>
      </c>
      <c r="F382" s="138" t="s">
        <v>180</v>
      </c>
      <c r="G382" s="138" t="s">
        <v>992</v>
      </c>
      <c r="H382" s="139">
        <v>5558</v>
      </c>
      <c r="I382" s="137">
        <v>4</v>
      </c>
      <c r="J382" s="140">
        <f>อุดรธานี!F186</f>
        <v>491565.57</v>
      </c>
      <c r="K382" s="154">
        <f>อุดรธานี!AJ186</f>
        <v>569966.43999999994</v>
      </c>
      <c r="L382" s="142">
        <f>อุดรธานี!AK186</f>
        <v>890921.14</v>
      </c>
      <c r="M382" s="142">
        <f>อุดรธานี!AL186</f>
        <v>1033671.03</v>
      </c>
      <c r="N382" s="138"/>
      <c r="O382" s="138"/>
      <c r="P382" s="138"/>
      <c r="Q382" s="130">
        <f t="shared" si="12"/>
        <v>-142749.89000000001</v>
      </c>
      <c r="R382" s="131">
        <f t="shared" si="13"/>
        <v>160.29527527887728</v>
      </c>
    </row>
    <row r="383" spans="1:18" x14ac:dyDescent="0.35">
      <c r="A383" s="151">
        <v>12</v>
      </c>
      <c r="B383" s="138" t="s">
        <v>64</v>
      </c>
      <c r="C383" s="138" t="s">
        <v>335</v>
      </c>
      <c r="D383" s="138" t="s">
        <v>149</v>
      </c>
      <c r="E383" s="138" t="s">
        <v>52</v>
      </c>
      <c r="F383" s="138" t="s">
        <v>180</v>
      </c>
      <c r="G383" s="138" t="s">
        <v>993</v>
      </c>
      <c r="H383" s="139">
        <v>4731</v>
      </c>
      <c r="I383" s="137">
        <v>4</v>
      </c>
      <c r="J383" s="140">
        <f>อุดรธานี!F187</f>
        <v>406976.22</v>
      </c>
      <c r="K383" s="154">
        <f>อุดรธานี!AJ187</f>
        <v>355341.58999999997</v>
      </c>
      <c r="L383" s="142">
        <f>อุดรธานี!AK187</f>
        <v>682766.53</v>
      </c>
      <c r="M383" s="142">
        <f>อุดรธานี!AL187</f>
        <v>883241.92</v>
      </c>
      <c r="N383" s="138"/>
      <c r="O383" s="138"/>
      <c r="P383" s="138"/>
      <c r="Q383" s="130">
        <f t="shared" si="12"/>
        <v>-200475.39</v>
      </c>
      <c r="R383" s="131">
        <f t="shared" si="13"/>
        <v>144.31759247516382</v>
      </c>
    </row>
    <row r="384" spans="1:18" x14ac:dyDescent="0.35">
      <c r="A384" s="151">
        <v>13</v>
      </c>
      <c r="B384" s="138" t="s">
        <v>64</v>
      </c>
      <c r="C384" s="138" t="s">
        <v>336</v>
      </c>
      <c r="D384" s="138" t="s">
        <v>149</v>
      </c>
      <c r="E384" s="138" t="s">
        <v>52</v>
      </c>
      <c r="F384" s="138" t="s">
        <v>180</v>
      </c>
      <c r="G384" s="140" t="s">
        <v>994</v>
      </c>
      <c r="H384" s="208">
        <v>3338</v>
      </c>
      <c r="I384" s="137">
        <v>3</v>
      </c>
      <c r="J384" s="140">
        <f>อุดรธานี!F188</f>
        <v>161602.79</v>
      </c>
      <c r="K384" s="154">
        <f>อุดรธานี!AJ188</f>
        <v>171396.13999999998</v>
      </c>
      <c r="L384" s="142">
        <f>อุดรธานี!AK188</f>
        <v>628334.06000000006</v>
      </c>
      <c r="M384" s="142">
        <f>อุดรธานี!AL188</f>
        <v>780072.1</v>
      </c>
      <c r="N384" s="138"/>
      <c r="O384" s="138"/>
      <c r="P384" s="138"/>
      <c r="Q384" s="130">
        <f t="shared" si="12"/>
        <v>-151738.03999999992</v>
      </c>
      <c r="R384" s="131">
        <f t="shared" si="13"/>
        <v>188.23668663870583</v>
      </c>
    </row>
    <row r="385" spans="1:18" x14ac:dyDescent="0.35">
      <c r="A385" s="151">
        <v>14</v>
      </c>
      <c r="B385" s="138" t="s">
        <v>64</v>
      </c>
      <c r="C385" s="138" t="s">
        <v>335</v>
      </c>
      <c r="D385" s="138" t="s">
        <v>149</v>
      </c>
      <c r="E385" s="138" t="s">
        <v>52</v>
      </c>
      <c r="F385" s="138" t="s">
        <v>180</v>
      </c>
      <c r="G385" s="138" t="s">
        <v>995</v>
      </c>
      <c r="H385" s="139">
        <v>6544</v>
      </c>
      <c r="I385" s="137">
        <v>5</v>
      </c>
      <c r="J385" s="140">
        <f>อุดรธานี!F189</f>
        <v>673713.39</v>
      </c>
      <c r="K385" s="154">
        <f>อุดรธานี!AJ189</f>
        <v>885327.39999999991</v>
      </c>
      <c r="L385" s="142">
        <f>อุดรธานี!AK189</f>
        <v>1202816.96</v>
      </c>
      <c r="M385" s="142">
        <f>อุดรธานี!AL189</f>
        <v>914208.75</v>
      </c>
      <c r="N385" s="138"/>
      <c r="O385" s="138"/>
      <c r="P385" s="138"/>
      <c r="Q385" s="130">
        <f t="shared" si="12"/>
        <v>288608.20999999996</v>
      </c>
      <c r="R385" s="131">
        <f t="shared" si="13"/>
        <v>183.80454767726161</v>
      </c>
    </row>
    <row r="386" spans="1:18" s="149" customFormat="1" x14ac:dyDescent="0.35">
      <c r="A386" s="209">
        <v>15</v>
      </c>
      <c r="B386" s="144" t="s">
        <v>64</v>
      </c>
      <c r="C386" s="144"/>
      <c r="D386" s="144"/>
      <c r="E386" s="144" t="s">
        <v>77</v>
      </c>
      <c r="F386" s="144"/>
      <c r="G386" s="144" t="s">
        <v>341</v>
      </c>
      <c r="H386" s="150">
        <f>SUM(H372:H385)</f>
        <v>72221</v>
      </c>
      <c r="I386" s="143"/>
      <c r="J386" s="146">
        <f>SUM(J372:J385)</f>
        <v>7692272.8800000008</v>
      </c>
      <c r="K386" s="146">
        <f>SUM(K372:K385)</f>
        <v>8418857.5699999984</v>
      </c>
      <c r="L386" s="146">
        <f>SUM(L372:L385)</f>
        <v>11495150.16</v>
      </c>
      <c r="M386" s="146">
        <f>SUM(M372:M385)</f>
        <v>11783609.810000001</v>
      </c>
      <c r="N386" s="144">
        <v>13</v>
      </c>
      <c r="O386" s="144">
        <v>13</v>
      </c>
      <c r="P386" s="144">
        <f>N386-O386</f>
        <v>0</v>
      </c>
      <c r="Q386" s="147">
        <f t="shared" si="12"/>
        <v>-288459.65000000037</v>
      </c>
      <c r="R386" s="148">
        <f>L386/H386</f>
        <v>159.16631118372771</v>
      </c>
    </row>
    <row r="387" spans="1:18" x14ac:dyDescent="0.35">
      <c r="A387" s="137">
        <v>1</v>
      </c>
      <c r="B387" s="138" t="s">
        <v>64</v>
      </c>
      <c r="C387" s="138" t="s">
        <v>336</v>
      </c>
      <c r="D387" s="138" t="s">
        <v>151</v>
      </c>
      <c r="E387" s="138" t="s">
        <v>53</v>
      </c>
      <c r="F387" s="138" t="s">
        <v>210</v>
      </c>
      <c r="G387" s="138" t="s">
        <v>342</v>
      </c>
      <c r="H387" s="139"/>
      <c r="I387" s="137"/>
      <c r="J387" s="140"/>
      <c r="K387" s="141"/>
      <c r="L387" s="142"/>
      <c r="M387" s="142"/>
      <c r="N387" s="138"/>
      <c r="O387" s="138"/>
      <c r="P387" s="138"/>
    </row>
    <row r="388" spans="1:18" x14ac:dyDescent="0.35">
      <c r="A388" s="137">
        <v>2</v>
      </c>
      <c r="B388" s="138" t="s">
        <v>64</v>
      </c>
      <c r="C388" s="138" t="s">
        <v>336</v>
      </c>
      <c r="D388" s="138" t="s">
        <v>151</v>
      </c>
      <c r="E388" s="138" t="s">
        <v>53</v>
      </c>
      <c r="F388" s="138" t="s">
        <v>180</v>
      </c>
      <c r="G388" s="138" t="s">
        <v>996</v>
      </c>
      <c r="H388" s="139">
        <v>2511</v>
      </c>
      <c r="I388" s="137">
        <v>2</v>
      </c>
      <c r="J388" s="142">
        <f>อุดรธานี!F190</f>
        <v>394294.85</v>
      </c>
      <c r="K388" s="141">
        <f>อุดรธานี!AJ190</f>
        <v>427973.55</v>
      </c>
      <c r="L388" s="142">
        <f>อุดรธานี!AK190</f>
        <v>780287.91</v>
      </c>
      <c r="M388" s="142">
        <f>อุดรธานี!AL190</f>
        <v>700034.34</v>
      </c>
      <c r="N388" s="138"/>
      <c r="O388" s="138"/>
      <c r="P388" s="138"/>
      <c r="Q388" s="130">
        <f t="shared" si="12"/>
        <v>80253.570000000065</v>
      </c>
      <c r="R388" s="131">
        <f t="shared" si="13"/>
        <v>310.74787335722823</v>
      </c>
    </row>
    <row r="389" spans="1:18" x14ac:dyDescent="0.35">
      <c r="A389" s="137">
        <v>3</v>
      </c>
      <c r="B389" s="138" t="s">
        <v>64</v>
      </c>
      <c r="C389" s="138" t="s">
        <v>336</v>
      </c>
      <c r="D389" s="138" t="s">
        <v>151</v>
      </c>
      <c r="E389" s="138" t="s">
        <v>53</v>
      </c>
      <c r="F389" s="138" t="s">
        <v>180</v>
      </c>
      <c r="G389" s="138" t="s">
        <v>997</v>
      </c>
      <c r="H389" s="139">
        <v>3129</v>
      </c>
      <c r="I389" s="137">
        <v>3</v>
      </c>
      <c r="J389" s="142">
        <f>อุดรธานี!F191</f>
        <v>108066.23</v>
      </c>
      <c r="K389" s="141">
        <f>อุดรธานี!AJ191</f>
        <v>218675.74</v>
      </c>
      <c r="L389" s="142">
        <f>อุดรธานี!AK191</f>
        <v>743689.41999999993</v>
      </c>
      <c r="M389" s="142">
        <f>อุดรธานี!AL191</f>
        <v>625715.47</v>
      </c>
      <c r="N389" s="138"/>
      <c r="O389" s="138"/>
      <c r="P389" s="138"/>
      <c r="Q389" s="130">
        <f t="shared" si="12"/>
        <v>117973.94999999995</v>
      </c>
      <c r="R389" s="131">
        <f t="shared" si="13"/>
        <v>237.67638862256308</v>
      </c>
    </row>
    <row r="390" spans="1:18" x14ac:dyDescent="0.35">
      <c r="A390" s="137">
        <v>4</v>
      </c>
      <c r="B390" s="138" t="s">
        <v>64</v>
      </c>
      <c r="C390" s="138" t="s">
        <v>336</v>
      </c>
      <c r="D390" s="138" t="s">
        <v>151</v>
      </c>
      <c r="E390" s="138" t="s">
        <v>53</v>
      </c>
      <c r="F390" s="138" t="s">
        <v>180</v>
      </c>
      <c r="G390" s="138" t="s">
        <v>998</v>
      </c>
      <c r="H390" s="139">
        <v>5633</v>
      </c>
      <c r="I390" s="137">
        <v>4</v>
      </c>
      <c r="J390" s="142">
        <f>อุดรธานี!F192</f>
        <v>176685.59</v>
      </c>
      <c r="K390" s="141">
        <f>อุดรธานี!AJ192</f>
        <v>294097.49</v>
      </c>
      <c r="L390" s="142">
        <f>อุดรธานี!AK192</f>
        <v>973110.41</v>
      </c>
      <c r="M390" s="142">
        <f>อุดรธานี!AL192</f>
        <v>1068690.78</v>
      </c>
      <c r="N390" s="138"/>
      <c r="O390" s="138"/>
      <c r="P390" s="138"/>
      <c r="Q390" s="130">
        <f t="shared" ref="Q390:Q454" si="14">L390-M390</f>
        <v>-95580.37</v>
      </c>
      <c r="R390" s="131">
        <f t="shared" ref="R390:R454" si="15">L390/H390</f>
        <v>172.75171489437244</v>
      </c>
    </row>
    <row r="391" spans="1:18" x14ac:dyDescent="0.35">
      <c r="A391" s="137">
        <v>5</v>
      </c>
      <c r="B391" s="138" t="s">
        <v>64</v>
      </c>
      <c r="C391" s="138" t="s">
        <v>336</v>
      </c>
      <c r="D391" s="138" t="s">
        <v>151</v>
      </c>
      <c r="E391" s="138" t="s">
        <v>53</v>
      </c>
      <c r="F391" s="138" t="s">
        <v>180</v>
      </c>
      <c r="G391" s="138" t="s">
        <v>999</v>
      </c>
      <c r="H391" s="139">
        <v>1850</v>
      </c>
      <c r="I391" s="137">
        <v>2</v>
      </c>
      <c r="J391" s="142">
        <f>อุดรธานี!F193</f>
        <v>488083.07</v>
      </c>
      <c r="K391" s="141">
        <f>อุดรธานี!AJ193</f>
        <v>495705.28</v>
      </c>
      <c r="L391" s="142">
        <f>อุดรธานี!AK193</f>
        <v>566645.28</v>
      </c>
      <c r="M391" s="142">
        <f>อุดรธานี!AL193</f>
        <v>513640.23</v>
      </c>
      <c r="N391" s="138"/>
      <c r="O391" s="138"/>
      <c r="P391" s="138"/>
      <c r="Q391" s="130">
        <f t="shared" si="14"/>
        <v>53005.050000000047</v>
      </c>
      <c r="R391" s="131">
        <f t="shared" si="15"/>
        <v>306.29474594594598</v>
      </c>
    </row>
    <row r="392" spans="1:18" x14ac:dyDescent="0.35">
      <c r="A392" s="137">
        <v>6</v>
      </c>
      <c r="B392" s="138" t="s">
        <v>64</v>
      </c>
      <c r="C392" s="138" t="s">
        <v>336</v>
      </c>
      <c r="D392" s="138" t="s">
        <v>151</v>
      </c>
      <c r="E392" s="138" t="s">
        <v>53</v>
      </c>
      <c r="F392" s="138" t="s">
        <v>180</v>
      </c>
      <c r="G392" s="138" t="s">
        <v>1000</v>
      </c>
      <c r="H392" s="139">
        <v>3330</v>
      </c>
      <c r="I392" s="137">
        <v>3</v>
      </c>
      <c r="J392" s="142">
        <f>อุดรธานี!F194</f>
        <v>630815.30000000005</v>
      </c>
      <c r="K392" s="141">
        <f>อุดรธานี!AJ194</f>
        <v>611131.78</v>
      </c>
      <c r="L392" s="142">
        <f>อุดรธานี!AK194</f>
        <v>526041.40999999992</v>
      </c>
      <c r="M392" s="142">
        <f>อุดรธานี!AL194</f>
        <v>568915.38</v>
      </c>
      <c r="N392" s="138"/>
      <c r="O392" s="138"/>
      <c r="P392" s="138"/>
      <c r="Q392" s="130">
        <f t="shared" si="14"/>
        <v>-42873.970000000088</v>
      </c>
      <c r="R392" s="131">
        <f t="shared" si="15"/>
        <v>157.97039339339338</v>
      </c>
    </row>
    <row r="393" spans="1:18" s="149" customFormat="1" x14ac:dyDescent="0.35">
      <c r="A393" s="143">
        <v>15</v>
      </c>
      <c r="B393" s="144" t="s">
        <v>64</v>
      </c>
      <c r="C393" s="144"/>
      <c r="D393" s="144"/>
      <c r="E393" s="144" t="s">
        <v>77</v>
      </c>
      <c r="F393" s="144"/>
      <c r="G393" s="144" t="s">
        <v>343</v>
      </c>
      <c r="H393" s="150">
        <f>SUM(H387:H392)</f>
        <v>16453</v>
      </c>
      <c r="I393" s="143"/>
      <c r="J393" s="146">
        <f>SUM(J387:J392)</f>
        <v>1797945.04</v>
      </c>
      <c r="K393" s="146">
        <f>SUM(K387:K392)</f>
        <v>2047583.84</v>
      </c>
      <c r="L393" s="146">
        <f>SUM(L387:L392)</f>
        <v>3589774.4300000006</v>
      </c>
      <c r="M393" s="146">
        <f>SUM(M387:M392)</f>
        <v>3476996.1999999997</v>
      </c>
      <c r="N393" s="144">
        <v>5</v>
      </c>
      <c r="O393" s="144">
        <v>5</v>
      </c>
      <c r="P393" s="144">
        <f>N393-O393</f>
        <v>0</v>
      </c>
      <c r="Q393" s="147">
        <f t="shared" si="14"/>
        <v>112778.23000000091</v>
      </c>
      <c r="R393" s="148">
        <f>L393/H393</f>
        <v>218.18357928645236</v>
      </c>
    </row>
    <row r="394" spans="1:18" x14ac:dyDescent="0.35">
      <c r="A394" s="137">
        <v>1</v>
      </c>
      <c r="B394" s="138" t="s">
        <v>64</v>
      </c>
      <c r="C394" s="138" t="s">
        <v>344</v>
      </c>
      <c r="D394" s="138" t="s">
        <v>153</v>
      </c>
      <c r="E394" s="138" t="s">
        <v>54</v>
      </c>
      <c r="F394" s="138" t="s">
        <v>210</v>
      </c>
      <c r="G394" s="138" t="s">
        <v>345</v>
      </c>
      <c r="H394" s="139"/>
      <c r="I394" s="137"/>
      <c r="J394" s="140"/>
      <c r="K394" s="141"/>
      <c r="L394" s="142"/>
      <c r="M394" s="142"/>
      <c r="N394" s="138"/>
      <c r="O394" s="138"/>
      <c r="P394" s="138"/>
    </row>
    <row r="395" spans="1:18" x14ac:dyDescent="0.35">
      <c r="A395" s="137">
        <v>2</v>
      </c>
      <c r="B395" s="138" t="s">
        <v>64</v>
      </c>
      <c r="C395" s="138" t="s">
        <v>344</v>
      </c>
      <c r="D395" s="138" t="s">
        <v>153</v>
      </c>
      <c r="E395" s="138" t="s">
        <v>54</v>
      </c>
      <c r="F395" s="138" t="s">
        <v>180</v>
      </c>
      <c r="G395" s="138" t="s">
        <v>1001</v>
      </c>
      <c r="H395" s="139">
        <v>3397</v>
      </c>
      <c r="I395" s="137">
        <v>3</v>
      </c>
      <c r="J395" s="142">
        <f>อุดรธานี!F195</f>
        <v>1038782.27</v>
      </c>
      <c r="K395" s="141">
        <f>อุดรธานี!AJ195</f>
        <v>1005064.9700000001</v>
      </c>
      <c r="L395" s="142">
        <f>อุดรธานี!AK195</f>
        <v>571822.22</v>
      </c>
      <c r="M395" s="142">
        <f>อุดรธานี!AL195</f>
        <v>673782.97000000009</v>
      </c>
      <c r="N395" s="138"/>
      <c r="O395" s="138"/>
      <c r="P395" s="138"/>
      <c r="Q395" s="130">
        <f t="shared" si="14"/>
        <v>-101960.75000000012</v>
      </c>
      <c r="R395" s="131">
        <f t="shared" si="15"/>
        <v>168.33153370621136</v>
      </c>
    </row>
    <row r="396" spans="1:18" x14ac:dyDescent="0.35">
      <c r="A396" s="137">
        <v>3</v>
      </c>
      <c r="B396" s="138" t="s">
        <v>64</v>
      </c>
      <c r="C396" s="138" t="s">
        <v>344</v>
      </c>
      <c r="D396" s="138" t="s">
        <v>153</v>
      </c>
      <c r="E396" s="138" t="s">
        <v>54</v>
      </c>
      <c r="F396" s="138" t="s">
        <v>180</v>
      </c>
      <c r="G396" s="138" t="s">
        <v>1002</v>
      </c>
      <c r="H396" s="139">
        <v>2599</v>
      </c>
      <c r="I396" s="137">
        <v>2</v>
      </c>
      <c r="J396" s="142">
        <f>อุดรธานี!F196</f>
        <v>795287.17</v>
      </c>
      <c r="K396" s="141">
        <f>อุดรธานี!AJ196</f>
        <v>958348.27000000014</v>
      </c>
      <c r="L396" s="142">
        <f>อุดรธานี!AK196</f>
        <v>727661.32000000007</v>
      </c>
      <c r="M396" s="142">
        <f>อุดรธานี!AL196</f>
        <v>692850.25</v>
      </c>
      <c r="N396" s="138"/>
      <c r="O396" s="138"/>
      <c r="P396" s="138"/>
      <c r="Q396" s="130">
        <f t="shared" si="14"/>
        <v>34811.070000000065</v>
      </c>
      <c r="R396" s="131">
        <f t="shared" si="15"/>
        <v>279.97742208541752</v>
      </c>
    </row>
    <row r="397" spans="1:18" x14ac:dyDescent="0.35">
      <c r="A397" s="137">
        <v>4</v>
      </c>
      <c r="B397" s="138" t="s">
        <v>64</v>
      </c>
      <c r="C397" s="138" t="s">
        <v>344</v>
      </c>
      <c r="D397" s="138" t="s">
        <v>153</v>
      </c>
      <c r="E397" s="138" t="s">
        <v>54</v>
      </c>
      <c r="F397" s="138" t="s">
        <v>180</v>
      </c>
      <c r="G397" s="138" t="s">
        <v>1003</v>
      </c>
      <c r="H397" s="139">
        <v>3184</v>
      </c>
      <c r="I397" s="137">
        <v>3</v>
      </c>
      <c r="J397" s="142">
        <f>อุดรธานี!F197</f>
        <v>790063.26</v>
      </c>
      <c r="K397" s="141">
        <f>อุดรธานี!AJ197</f>
        <v>849985.93</v>
      </c>
      <c r="L397" s="142">
        <f>อุดรธานี!AK197</f>
        <v>661074.02</v>
      </c>
      <c r="M397" s="142">
        <f>อุดรธานี!AL197</f>
        <v>708728.68</v>
      </c>
      <c r="N397" s="138"/>
      <c r="O397" s="138"/>
      <c r="P397" s="138"/>
      <c r="Q397" s="130">
        <f t="shared" si="14"/>
        <v>-47654.660000000033</v>
      </c>
      <c r="R397" s="131">
        <f t="shared" si="15"/>
        <v>207.62375</v>
      </c>
    </row>
    <row r="398" spans="1:18" x14ac:dyDescent="0.35">
      <c r="A398" s="137">
        <v>5</v>
      </c>
      <c r="B398" s="138" t="s">
        <v>64</v>
      </c>
      <c r="C398" s="138" t="s">
        <v>344</v>
      </c>
      <c r="D398" s="138" t="s">
        <v>153</v>
      </c>
      <c r="E398" s="138" t="s">
        <v>54</v>
      </c>
      <c r="F398" s="138" t="s">
        <v>180</v>
      </c>
      <c r="G398" s="138" t="s">
        <v>1004</v>
      </c>
      <c r="H398" s="139">
        <v>4760</v>
      </c>
      <c r="I398" s="137">
        <v>4</v>
      </c>
      <c r="J398" s="142">
        <f>อุดรธานี!F198</f>
        <v>883578.68</v>
      </c>
      <c r="K398" s="141">
        <f>อุดรธานี!AJ198</f>
        <v>1182772.9300000002</v>
      </c>
      <c r="L398" s="142">
        <f>อุดรธานี!AK198</f>
        <v>1048480.32</v>
      </c>
      <c r="M398" s="142">
        <f>อุดรธานี!AL198</f>
        <v>814718.09000000008</v>
      </c>
      <c r="N398" s="138"/>
      <c r="O398" s="138"/>
      <c r="P398" s="138"/>
      <c r="Q398" s="130">
        <f t="shared" si="14"/>
        <v>233762.22999999986</v>
      </c>
      <c r="R398" s="131">
        <f t="shared" si="15"/>
        <v>220.26897478991594</v>
      </c>
    </row>
    <row r="399" spans="1:18" s="149" customFormat="1" x14ac:dyDescent="0.35">
      <c r="A399" s="143">
        <v>16</v>
      </c>
      <c r="B399" s="144" t="s">
        <v>64</v>
      </c>
      <c r="C399" s="144"/>
      <c r="D399" s="144"/>
      <c r="E399" s="144" t="s">
        <v>77</v>
      </c>
      <c r="F399" s="144"/>
      <c r="G399" s="144" t="s">
        <v>346</v>
      </c>
      <c r="H399" s="150">
        <f>SUM(H394:H398)</f>
        <v>13940</v>
      </c>
      <c r="I399" s="143"/>
      <c r="J399" s="146">
        <f>SUM(J394:J398)</f>
        <v>3507711.3800000004</v>
      </c>
      <c r="K399" s="146">
        <f>SUM(K394:K398)</f>
        <v>3996172.1000000006</v>
      </c>
      <c r="L399" s="146">
        <f>SUM(L394:L398)</f>
        <v>3009037.88</v>
      </c>
      <c r="M399" s="146">
        <f>SUM(M394:M398)</f>
        <v>2890079.99</v>
      </c>
      <c r="N399" s="144">
        <v>4</v>
      </c>
      <c r="O399" s="144">
        <v>4</v>
      </c>
      <c r="P399" s="144">
        <f>N399-O399</f>
        <v>0</v>
      </c>
      <c r="Q399" s="147">
        <f t="shared" si="14"/>
        <v>118957.88999999966</v>
      </c>
      <c r="R399" s="148">
        <f>L399/H399</f>
        <v>215.85637589670014</v>
      </c>
    </row>
    <row r="400" spans="1:18" x14ac:dyDescent="0.35">
      <c r="A400" s="137">
        <v>1</v>
      </c>
      <c r="B400" s="138" t="s">
        <v>64</v>
      </c>
      <c r="C400" s="138" t="s">
        <v>347</v>
      </c>
      <c r="D400" s="138" t="s">
        <v>155</v>
      </c>
      <c r="E400" s="138" t="s">
        <v>55</v>
      </c>
      <c r="F400" s="138" t="s">
        <v>210</v>
      </c>
      <c r="G400" s="138" t="s">
        <v>348</v>
      </c>
      <c r="H400" s="139"/>
      <c r="I400" s="137"/>
      <c r="J400" s="140"/>
      <c r="K400" s="141"/>
      <c r="L400" s="142"/>
      <c r="M400" s="142"/>
      <c r="N400" s="138"/>
      <c r="O400" s="138"/>
      <c r="P400" s="138"/>
    </row>
    <row r="401" spans="1:18" x14ac:dyDescent="0.35">
      <c r="A401" s="137">
        <v>2</v>
      </c>
      <c r="B401" s="138" t="s">
        <v>64</v>
      </c>
      <c r="C401" s="138" t="s">
        <v>347</v>
      </c>
      <c r="D401" s="138" t="s">
        <v>155</v>
      </c>
      <c r="E401" s="138" t="s">
        <v>55</v>
      </c>
      <c r="F401" s="138" t="s">
        <v>180</v>
      </c>
      <c r="G401" s="138" t="s">
        <v>1005</v>
      </c>
      <c r="H401" s="139">
        <v>3288</v>
      </c>
      <c r="I401" s="137">
        <v>3</v>
      </c>
      <c r="J401" s="142">
        <f>อุดรธานี!F199</f>
        <v>699837.01</v>
      </c>
      <c r="K401" s="141">
        <f>อุดรธานี!AJ199</f>
        <v>674122.29</v>
      </c>
      <c r="L401" s="142">
        <f>อุดรธานี!AK199</f>
        <v>510326.97</v>
      </c>
      <c r="M401" s="142">
        <f>อุดรธานี!AL199</f>
        <v>998676.23</v>
      </c>
      <c r="N401" s="138"/>
      <c r="O401" s="138"/>
      <c r="P401" s="138"/>
      <c r="Q401" s="130">
        <f t="shared" si="14"/>
        <v>-488349.26</v>
      </c>
      <c r="R401" s="131">
        <f t="shared" si="15"/>
        <v>155.20893248175182</v>
      </c>
    </row>
    <row r="402" spans="1:18" x14ac:dyDescent="0.35">
      <c r="A402" s="137">
        <v>3</v>
      </c>
      <c r="B402" s="138" t="s">
        <v>64</v>
      </c>
      <c r="C402" s="138" t="s">
        <v>347</v>
      </c>
      <c r="D402" s="138" t="s">
        <v>155</v>
      </c>
      <c r="E402" s="138" t="s">
        <v>55</v>
      </c>
      <c r="F402" s="138" t="s">
        <v>180</v>
      </c>
      <c r="G402" s="138" t="s">
        <v>1006</v>
      </c>
      <c r="H402" s="139">
        <v>2561</v>
      </c>
      <c r="I402" s="137">
        <v>2</v>
      </c>
      <c r="J402" s="142">
        <f>อุดรธานี!F200</f>
        <v>439810.4</v>
      </c>
      <c r="K402" s="141">
        <f>อุดรธานี!AJ200</f>
        <v>461958.65</v>
      </c>
      <c r="L402" s="142">
        <f>อุดรธานี!AK200</f>
        <v>504600.51</v>
      </c>
      <c r="M402" s="142">
        <f>อุดรธานี!AL200</f>
        <v>581390.69000000006</v>
      </c>
      <c r="N402" s="138"/>
      <c r="O402" s="138"/>
      <c r="P402" s="138"/>
      <c r="Q402" s="130">
        <f t="shared" si="14"/>
        <v>-76790.180000000051</v>
      </c>
      <c r="R402" s="131">
        <f t="shared" si="15"/>
        <v>197.0326083561109</v>
      </c>
    </row>
    <row r="403" spans="1:18" x14ac:dyDescent="0.35">
      <c r="A403" s="137">
        <v>4</v>
      </c>
      <c r="B403" s="138" t="s">
        <v>64</v>
      </c>
      <c r="C403" s="138" t="s">
        <v>347</v>
      </c>
      <c r="D403" s="138" t="s">
        <v>155</v>
      </c>
      <c r="E403" s="138" t="s">
        <v>55</v>
      </c>
      <c r="F403" s="138" t="s">
        <v>180</v>
      </c>
      <c r="G403" s="138" t="s">
        <v>1007</v>
      </c>
      <c r="H403" s="139">
        <v>3118</v>
      </c>
      <c r="I403" s="137">
        <v>3</v>
      </c>
      <c r="J403" s="142">
        <f>อุดรธานี!F201</f>
        <v>213852.57</v>
      </c>
      <c r="K403" s="141">
        <f>อุดรธานี!AJ201</f>
        <v>293481.28999999998</v>
      </c>
      <c r="L403" s="142">
        <f>อุดรธานี!AK201</f>
        <v>723924.22</v>
      </c>
      <c r="M403" s="142">
        <f>อุดรธานี!AL201</f>
        <v>846366.11</v>
      </c>
      <c r="N403" s="138"/>
      <c r="O403" s="138"/>
      <c r="P403" s="138"/>
      <c r="Q403" s="130">
        <f t="shared" si="14"/>
        <v>-122441.89000000001</v>
      </c>
      <c r="R403" s="131">
        <f t="shared" si="15"/>
        <v>232.17582424631172</v>
      </c>
    </row>
    <row r="404" spans="1:18" x14ac:dyDescent="0.35">
      <c r="A404" s="137">
        <v>5</v>
      </c>
      <c r="B404" s="138" t="s">
        <v>64</v>
      </c>
      <c r="C404" s="138" t="s">
        <v>347</v>
      </c>
      <c r="D404" s="138" t="s">
        <v>155</v>
      </c>
      <c r="E404" s="138" t="s">
        <v>55</v>
      </c>
      <c r="F404" s="138" t="s">
        <v>180</v>
      </c>
      <c r="G404" s="138" t="s">
        <v>1008</v>
      </c>
      <c r="H404" s="139">
        <v>1408</v>
      </c>
      <c r="I404" s="137">
        <v>1</v>
      </c>
      <c r="J404" s="142">
        <f>อุดรธานี!F202</f>
        <v>119867.16</v>
      </c>
      <c r="K404" s="141">
        <f>อุดรธานี!AJ202</f>
        <v>101001.77000000002</v>
      </c>
      <c r="L404" s="142">
        <f>อุดรธานี!AK202</f>
        <v>353908.02</v>
      </c>
      <c r="M404" s="142">
        <f>อุดรธานี!AL202</f>
        <v>577521.23</v>
      </c>
      <c r="N404" s="138"/>
      <c r="O404" s="138"/>
      <c r="P404" s="138"/>
      <c r="Q404" s="130">
        <f t="shared" si="14"/>
        <v>-223613.20999999996</v>
      </c>
      <c r="R404" s="131">
        <f t="shared" si="15"/>
        <v>251.35512784090909</v>
      </c>
    </row>
    <row r="405" spans="1:18" x14ac:dyDescent="0.35">
      <c r="A405" s="137">
        <v>6</v>
      </c>
      <c r="B405" s="138" t="s">
        <v>64</v>
      </c>
      <c r="C405" s="138" t="s">
        <v>347</v>
      </c>
      <c r="D405" s="138" t="s">
        <v>155</v>
      </c>
      <c r="E405" s="138" t="s">
        <v>55</v>
      </c>
      <c r="F405" s="138" t="s">
        <v>180</v>
      </c>
      <c r="G405" s="138" t="s">
        <v>1009</v>
      </c>
      <c r="H405" s="139">
        <v>1888</v>
      </c>
      <c r="I405" s="137">
        <v>2</v>
      </c>
      <c r="J405" s="142">
        <f>อุดรธานี!F203</f>
        <v>562010.18999999994</v>
      </c>
      <c r="K405" s="141">
        <f>อุดรธานี!AJ203</f>
        <v>571976.43999999994</v>
      </c>
      <c r="L405" s="142">
        <f>อุดรธานี!AK203</f>
        <v>629106.04</v>
      </c>
      <c r="M405" s="142">
        <f>อุดรธานี!AL203</f>
        <v>784359.39</v>
      </c>
      <c r="N405" s="138"/>
      <c r="O405" s="138"/>
      <c r="P405" s="138"/>
      <c r="Q405" s="130">
        <f t="shared" si="14"/>
        <v>-155253.34999999998</v>
      </c>
      <c r="R405" s="131">
        <f t="shared" si="15"/>
        <v>333.21294491525424</v>
      </c>
    </row>
    <row r="406" spans="1:18" x14ac:dyDescent="0.35">
      <c r="A406" s="137">
        <v>7</v>
      </c>
      <c r="B406" s="138" t="s">
        <v>64</v>
      </c>
      <c r="C406" s="138" t="s">
        <v>347</v>
      </c>
      <c r="D406" s="138" t="s">
        <v>155</v>
      </c>
      <c r="E406" s="138" t="s">
        <v>55</v>
      </c>
      <c r="F406" s="138" t="s">
        <v>180</v>
      </c>
      <c r="G406" s="138" t="s">
        <v>1010</v>
      </c>
      <c r="H406" s="139">
        <v>1058</v>
      </c>
      <c r="I406" s="137">
        <v>1</v>
      </c>
      <c r="J406" s="142">
        <f>อุดรธานี!F204</f>
        <v>521671.7</v>
      </c>
      <c r="K406" s="141">
        <f>อุดรธานี!AJ204</f>
        <v>472126.79</v>
      </c>
      <c r="L406" s="142">
        <f>อุดรธานี!AK204</f>
        <v>615590.17999999993</v>
      </c>
      <c r="M406" s="142">
        <f>อุดรธานี!AL204</f>
        <v>481018.74</v>
      </c>
      <c r="N406" s="138"/>
      <c r="O406" s="138"/>
      <c r="P406" s="138"/>
      <c r="Q406" s="130">
        <f t="shared" si="14"/>
        <v>134571.43999999994</v>
      </c>
      <c r="R406" s="131">
        <f t="shared" si="15"/>
        <v>581.84327032136105</v>
      </c>
    </row>
    <row r="407" spans="1:18" x14ac:dyDescent="0.35">
      <c r="A407" s="137">
        <v>8</v>
      </c>
      <c r="B407" s="138" t="s">
        <v>64</v>
      </c>
      <c r="C407" s="138" t="s">
        <v>347</v>
      </c>
      <c r="D407" s="138" t="s">
        <v>155</v>
      </c>
      <c r="E407" s="138" t="s">
        <v>55</v>
      </c>
      <c r="F407" s="138" t="s">
        <v>180</v>
      </c>
      <c r="G407" s="138" t="s">
        <v>1011</v>
      </c>
      <c r="H407" s="139">
        <v>3487</v>
      </c>
      <c r="I407" s="137">
        <v>3</v>
      </c>
      <c r="J407" s="142">
        <f>อุดรธานี!F205</f>
        <v>777915.76</v>
      </c>
      <c r="K407" s="141">
        <f>อุดรธานี!AJ205</f>
        <v>889599.26</v>
      </c>
      <c r="L407" s="142">
        <f>อุดรธานี!AK205</f>
        <v>371116.85</v>
      </c>
      <c r="M407" s="142">
        <f>อุดรธานี!AL205</f>
        <v>545485.18000000005</v>
      </c>
      <c r="N407" s="138"/>
      <c r="O407" s="138"/>
      <c r="P407" s="138"/>
      <c r="Q407" s="130">
        <f t="shared" si="14"/>
        <v>-174368.33000000007</v>
      </c>
      <c r="R407" s="131">
        <f t="shared" si="15"/>
        <v>106.42869228563234</v>
      </c>
    </row>
    <row r="408" spans="1:18" x14ac:dyDescent="0.35">
      <c r="A408" s="137">
        <v>9</v>
      </c>
      <c r="B408" s="138" t="s">
        <v>64</v>
      </c>
      <c r="C408" s="138" t="s">
        <v>347</v>
      </c>
      <c r="D408" s="138" t="s">
        <v>155</v>
      </c>
      <c r="E408" s="138" t="s">
        <v>55</v>
      </c>
      <c r="F408" s="138" t="s">
        <v>180</v>
      </c>
      <c r="G408" s="138" t="s">
        <v>1012</v>
      </c>
      <c r="H408" s="139">
        <v>2685</v>
      </c>
      <c r="I408" s="137">
        <v>2</v>
      </c>
      <c r="J408" s="142">
        <f>อุดรธานี!F206</f>
        <v>632339.24</v>
      </c>
      <c r="K408" s="141">
        <f>อุดรธานี!AJ206</f>
        <v>713435.41</v>
      </c>
      <c r="L408" s="142">
        <f>อุดรธานี!AK206</f>
        <v>815649.14</v>
      </c>
      <c r="M408" s="142">
        <f>อุดรธานี!AL206</f>
        <v>836887.32000000007</v>
      </c>
      <c r="N408" s="138"/>
      <c r="O408" s="138"/>
      <c r="P408" s="138"/>
      <c r="Q408" s="130">
        <f t="shared" si="14"/>
        <v>-21238.180000000051</v>
      </c>
      <c r="R408" s="131">
        <f t="shared" si="15"/>
        <v>303.77994040968343</v>
      </c>
    </row>
    <row r="409" spans="1:18" s="214" customFormat="1" x14ac:dyDescent="0.35">
      <c r="A409" s="210">
        <v>10</v>
      </c>
      <c r="B409" s="211" t="s">
        <v>64</v>
      </c>
      <c r="C409" s="211" t="s">
        <v>347</v>
      </c>
      <c r="D409" s="211" t="s">
        <v>155</v>
      </c>
      <c r="E409" s="211" t="s">
        <v>55</v>
      </c>
      <c r="F409" s="211" t="s">
        <v>180</v>
      </c>
      <c r="G409" s="211" t="s">
        <v>1013</v>
      </c>
      <c r="H409" s="212">
        <v>996</v>
      </c>
      <c r="I409" s="210">
        <v>1</v>
      </c>
      <c r="J409" s="186">
        <f>อุดรธานี!F207</f>
        <v>171777.13</v>
      </c>
      <c r="K409" s="186">
        <f>อุดรธานี!AJ207</f>
        <v>175127.12</v>
      </c>
      <c r="L409" s="186">
        <f>อุดรธานี!AK207</f>
        <v>148762.73000000001</v>
      </c>
      <c r="M409" s="186">
        <f>อุดรธานี!AL207</f>
        <v>190880.05</v>
      </c>
      <c r="N409" s="211"/>
      <c r="O409" s="211"/>
      <c r="P409" s="211"/>
      <c r="Q409" s="213">
        <f t="shared" si="14"/>
        <v>-42117.319999999978</v>
      </c>
      <c r="R409" s="213">
        <f t="shared" si="15"/>
        <v>149.36017068273094</v>
      </c>
    </row>
    <row r="410" spans="1:18" s="149" customFormat="1" x14ac:dyDescent="0.35">
      <c r="A410" s="143">
        <v>17</v>
      </c>
      <c r="B410" s="144" t="s">
        <v>64</v>
      </c>
      <c r="C410" s="144"/>
      <c r="D410" s="144"/>
      <c r="E410" s="144" t="s">
        <v>77</v>
      </c>
      <c r="F410" s="144"/>
      <c r="G410" s="144" t="s">
        <v>349</v>
      </c>
      <c r="H410" s="150">
        <f>SUM(H400:H409)</f>
        <v>20489</v>
      </c>
      <c r="I410" s="143"/>
      <c r="J410" s="146">
        <f>SUM(J400:J409)</f>
        <v>4139081.16</v>
      </c>
      <c r="K410" s="146">
        <f>SUM(K400:K409)</f>
        <v>4352829.0200000005</v>
      </c>
      <c r="L410" s="146">
        <f>SUM(L400:L409)</f>
        <v>4672984.66</v>
      </c>
      <c r="M410" s="146">
        <f>SUM(M400:M409)</f>
        <v>5842584.9399999995</v>
      </c>
      <c r="N410" s="144">
        <v>9</v>
      </c>
      <c r="O410" s="144">
        <v>9</v>
      </c>
      <c r="P410" s="144">
        <v>0</v>
      </c>
      <c r="Q410" s="147">
        <f t="shared" si="14"/>
        <v>-1169600.2799999993</v>
      </c>
      <c r="R410" s="148">
        <f>L410/H410</f>
        <v>228.07285177412271</v>
      </c>
    </row>
    <row r="411" spans="1:18" x14ac:dyDescent="0.35">
      <c r="A411" s="137">
        <v>1</v>
      </c>
      <c r="B411" s="138" t="s">
        <v>64</v>
      </c>
      <c r="C411" s="138" t="s">
        <v>41</v>
      </c>
      <c r="D411" s="138" t="s">
        <v>157</v>
      </c>
      <c r="E411" s="138" t="s">
        <v>42</v>
      </c>
      <c r="F411" s="138" t="s">
        <v>210</v>
      </c>
      <c r="G411" s="138" t="s">
        <v>350</v>
      </c>
      <c r="H411" s="139"/>
      <c r="I411" s="137"/>
      <c r="J411" s="140"/>
      <c r="K411" s="141"/>
      <c r="L411" s="142"/>
      <c r="M411" s="142"/>
      <c r="N411" s="138"/>
      <c r="O411" s="138"/>
      <c r="P411" s="138"/>
    </row>
    <row r="412" spans="1:18" x14ac:dyDescent="0.35">
      <c r="A412" s="137">
        <v>2</v>
      </c>
      <c r="B412" s="138" t="s">
        <v>64</v>
      </c>
      <c r="C412" s="138" t="s">
        <v>41</v>
      </c>
      <c r="D412" s="138" t="s">
        <v>157</v>
      </c>
      <c r="E412" s="138" t="s">
        <v>42</v>
      </c>
      <c r="F412" s="138" t="s">
        <v>180</v>
      </c>
      <c r="G412" s="138" t="s">
        <v>1014</v>
      </c>
      <c r="H412" s="139">
        <v>3443</v>
      </c>
      <c r="I412" s="137">
        <v>3</v>
      </c>
      <c r="J412" s="142">
        <f>อุดรธานี!F208</f>
        <v>768936.25</v>
      </c>
      <c r="K412" s="141">
        <f>อุดรธานี!AJ208</f>
        <v>843942.77</v>
      </c>
      <c r="L412" s="142">
        <f>อุดรธานี!AK208</f>
        <v>930126.65999999992</v>
      </c>
      <c r="M412" s="142">
        <f>อุดรธานี!AL208</f>
        <v>714008.67</v>
      </c>
      <c r="N412" s="138"/>
      <c r="O412" s="138"/>
      <c r="P412" s="138"/>
      <c r="Q412" s="130">
        <f t="shared" si="14"/>
        <v>216117.98999999987</v>
      </c>
      <c r="R412" s="131">
        <f t="shared" si="15"/>
        <v>270.15006099331976</v>
      </c>
    </row>
    <row r="413" spans="1:18" x14ac:dyDescent="0.35">
      <c r="A413" s="137">
        <v>3</v>
      </c>
      <c r="B413" s="138" t="s">
        <v>64</v>
      </c>
      <c r="C413" s="138" t="s">
        <v>41</v>
      </c>
      <c r="D413" s="138" t="s">
        <v>157</v>
      </c>
      <c r="E413" s="138" t="s">
        <v>42</v>
      </c>
      <c r="F413" s="138" t="s">
        <v>180</v>
      </c>
      <c r="G413" s="138" t="s">
        <v>1015</v>
      </c>
      <c r="H413" s="139">
        <v>3110</v>
      </c>
      <c r="I413" s="137">
        <v>3</v>
      </c>
      <c r="J413" s="142">
        <f>อุดรธานี!F209</f>
        <v>402023.14</v>
      </c>
      <c r="K413" s="141">
        <f>อุดรธานี!AJ209</f>
        <v>354018.29000000004</v>
      </c>
      <c r="L413" s="142">
        <f>อุดรธานี!AK209</f>
        <v>465539.3</v>
      </c>
      <c r="M413" s="142">
        <f>อุดรธานี!AL209</f>
        <v>298757.36</v>
      </c>
      <c r="N413" s="138"/>
      <c r="O413" s="138"/>
      <c r="P413" s="138"/>
      <c r="Q413" s="130">
        <f t="shared" si="14"/>
        <v>166781.94</v>
      </c>
      <c r="R413" s="131">
        <f t="shared" si="15"/>
        <v>149.69109324758841</v>
      </c>
    </row>
    <row r="414" spans="1:18" x14ac:dyDescent="0.35">
      <c r="A414" s="137">
        <v>4</v>
      </c>
      <c r="B414" s="138" t="s">
        <v>64</v>
      </c>
      <c r="C414" s="138" t="s">
        <v>41</v>
      </c>
      <c r="D414" s="138" t="s">
        <v>157</v>
      </c>
      <c r="E414" s="138" t="s">
        <v>42</v>
      </c>
      <c r="F414" s="138" t="s">
        <v>180</v>
      </c>
      <c r="G414" s="138" t="s">
        <v>1016</v>
      </c>
      <c r="H414" s="139">
        <v>5426</v>
      </c>
      <c r="I414" s="137">
        <v>4</v>
      </c>
      <c r="J414" s="142">
        <f>อุดรธานี!F210</f>
        <v>1311276.1299999999</v>
      </c>
      <c r="K414" s="141">
        <f>อุดรธานี!AJ210</f>
        <v>1405534.65</v>
      </c>
      <c r="L414" s="142">
        <f>อุดรธานี!AK210</f>
        <v>1398685.51</v>
      </c>
      <c r="M414" s="142">
        <f>อุดรธานี!AL210</f>
        <v>973435.07000000007</v>
      </c>
      <c r="N414" s="138"/>
      <c r="O414" s="138"/>
      <c r="P414" s="138"/>
      <c r="Q414" s="130">
        <f t="shared" si="14"/>
        <v>425250.43999999994</v>
      </c>
      <c r="R414" s="131">
        <f t="shared" si="15"/>
        <v>257.77469775156652</v>
      </c>
    </row>
    <row r="415" spans="1:18" x14ac:dyDescent="0.35">
      <c r="A415" s="137">
        <v>5</v>
      </c>
      <c r="B415" s="138" t="s">
        <v>64</v>
      </c>
      <c r="C415" s="138" t="s">
        <v>41</v>
      </c>
      <c r="D415" s="138" t="s">
        <v>157</v>
      </c>
      <c r="E415" s="138" t="s">
        <v>42</v>
      </c>
      <c r="F415" s="138" t="s">
        <v>180</v>
      </c>
      <c r="G415" s="138" t="s">
        <v>1017</v>
      </c>
      <c r="H415" s="139">
        <v>3183</v>
      </c>
      <c r="I415" s="137">
        <v>3</v>
      </c>
      <c r="J415" s="142">
        <f>อุดรธานี!F211</f>
        <v>488733.2</v>
      </c>
      <c r="K415" s="141">
        <f>อุดรธานี!AJ211</f>
        <v>506635.61</v>
      </c>
      <c r="L415" s="142">
        <f>อุดรธานี!AK211</f>
        <v>904867.85</v>
      </c>
      <c r="M415" s="142">
        <f>อุดรธานี!AL211</f>
        <v>659975.67999999993</v>
      </c>
      <c r="N415" s="138"/>
      <c r="O415" s="138"/>
      <c r="P415" s="138"/>
      <c r="Q415" s="130">
        <f>L415-M415</f>
        <v>244892.17000000004</v>
      </c>
      <c r="R415" s="131">
        <f t="shared" si="15"/>
        <v>284.2814483191957</v>
      </c>
    </row>
    <row r="416" spans="1:18" s="149" customFormat="1" x14ac:dyDescent="0.35">
      <c r="A416" s="143">
        <v>18</v>
      </c>
      <c r="B416" s="144" t="s">
        <v>64</v>
      </c>
      <c r="C416" s="144"/>
      <c r="D416" s="144"/>
      <c r="E416" s="144" t="s">
        <v>77</v>
      </c>
      <c r="F416" s="144"/>
      <c r="G416" s="144" t="s">
        <v>351</v>
      </c>
      <c r="H416" s="150">
        <f>SUM(H411:H415)</f>
        <v>15162</v>
      </c>
      <c r="I416" s="143"/>
      <c r="J416" s="146">
        <f>SUM(J411:J415)</f>
        <v>2970968.72</v>
      </c>
      <c r="K416" s="146">
        <f>SUM(K411:K415)</f>
        <v>3110131.32</v>
      </c>
      <c r="L416" s="146">
        <f>SUM(L411:L415)</f>
        <v>3699219.32</v>
      </c>
      <c r="M416" s="146">
        <f>SUM(M411:M415)</f>
        <v>2646176.7800000003</v>
      </c>
      <c r="N416" s="144">
        <v>4</v>
      </c>
      <c r="O416" s="144">
        <v>4</v>
      </c>
      <c r="P416" s="144">
        <f>N416-O416</f>
        <v>0</v>
      </c>
      <c r="Q416" s="147">
        <f t="shared" si="14"/>
        <v>1053042.5399999996</v>
      </c>
      <c r="R416" s="148">
        <f>L416/H416</f>
        <v>243.97964120828385</v>
      </c>
    </row>
    <row r="417" spans="1:18" x14ac:dyDescent="0.35">
      <c r="A417" s="137">
        <v>1</v>
      </c>
      <c r="B417" s="138" t="s">
        <v>64</v>
      </c>
      <c r="C417" s="138" t="s">
        <v>33</v>
      </c>
      <c r="D417" s="138" t="s">
        <v>99</v>
      </c>
      <c r="E417" s="138" t="s">
        <v>352</v>
      </c>
      <c r="F417" s="138" t="s">
        <v>210</v>
      </c>
      <c r="G417" s="138" t="s">
        <v>353</v>
      </c>
      <c r="H417" s="139"/>
      <c r="I417" s="137"/>
      <c r="J417" s="140"/>
      <c r="K417" s="141"/>
      <c r="L417" s="142"/>
      <c r="M417" s="142"/>
      <c r="N417" s="138"/>
      <c r="O417" s="138"/>
      <c r="P417" s="138"/>
    </row>
    <row r="418" spans="1:18" x14ac:dyDescent="0.35">
      <c r="A418" s="137">
        <v>2</v>
      </c>
      <c r="B418" s="138" t="s">
        <v>64</v>
      </c>
      <c r="C418" s="138" t="s">
        <v>33</v>
      </c>
      <c r="D418" s="138" t="s">
        <v>99</v>
      </c>
      <c r="E418" s="138" t="s">
        <v>352</v>
      </c>
      <c r="F418" s="138" t="s">
        <v>180</v>
      </c>
      <c r="G418" s="138" t="s">
        <v>872</v>
      </c>
      <c r="H418" s="139">
        <v>1949</v>
      </c>
      <c r="I418" s="137">
        <v>2</v>
      </c>
      <c r="J418" s="140">
        <f>อุดรธานี!F66</f>
        <v>674945.24</v>
      </c>
      <c r="K418" s="141">
        <f>อุดรธานี!AJ66</f>
        <v>969394.16000000015</v>
      </c>
      <c r="L418" s="142">
        <f>อุดรธานี!AK66</f>
        <v>451798.83999999997</v>
      </c>
      <c r="M418" s="142">
        <f>อุดรธานี!AL66</f>
        <v>761494.49000000011</v>
      </c>
      <c r="N418" s="138"/>
      <c r="O418" s="138"/>
      <c r="P418" s="138"/>
      <c r="Q418" s="147">
        <f>L418-M418</f>
        <v>-309695.65000000014</v>
      </c>
      <c r="R418" s="148">
        <f>L418/H418</f>
        <v>231.81059004617751</v>
      </c>
    </row>
    <row r="419" spans="1:18" s="149" customFormat="1" x14ac:dyDescent="0.35">
      <c r="A419" s="143">
        <v>19</v>
      </c>
      <c r="B419" s="144" t="s">
        <v>64</v>
      </c>
      <c r="C419" s="144"/>
      <c r="D419" s="144"/>
      <c r="E419" s="144" t="s">
        <v>77</v>
      </c>
      <c r="F419" s="144"/>
      <c r="G419" s="144" t="s">
        <v>354</v>
      </c>
      <c r="H419" s="150">
        <f>SUM(H417:H418)</f>
        <v>1949</v>
      </c>
      <c r="I419" s="143"/>
      <c r="J419" s="146">
        <f>SUM(J417:J418)</f>
        <v>674945.24</v>
      </c>
      <c r="K419" s="146">
        <f>SUM(K417:K418)</f>
        <v>969394.16000000015</v>
      </c>
      <c r="L419" s="146">
        <f>SUM(L417:L418)</f>
        <v>451798.83999999997</v>
      </c>
      <c r="M419" s="146">
        <f>SUM(M417:M418)</f>
        <v>761494.49000000011</v>
      </c>
      <c r="N419" s="144">
        <v>1</v>
      </c>
      <c r="O419" s="144">
        <v>1</v>
      </c>
      <c r="P419" s="144">
        <f>N419-O419</f>
        <v>0</v>
      </c>
      <c r="Q419" s="147"/>
      <c r="R419" s="148"/>
    </row>
    <row r="420" spans="1:18" x14ac:dyDescent="0.35">
      <c r="A420" s="137">
        <v>1</v>
      </c>
      <c r="B420" s="138" t="s">
        <v>64</v>
      </c>
      <c r="C420" s="138" t="s">
        <v>355</v>
      </c>
      <c r="D420" s="138" t="s">
        <v>159</v>
      </c>
      <c r="E420" s="138" t="s">
        <v>56</v>
      </c>
      <c r="F420" s="138" t="s">
        <v>210</v>
      </c>
      <c r="G420" s="138" t="s">
        <v>356</v>
      </c>
      <c r="H420" s="139"/>
      <c r="I420" s="137"/>
      <c r="J420" s="140"/>
      <c r="K420" s="141"/>
      <c r="L420" s="142"/>
      <c r="M420" s="142"/>
      <c r="N420" s="138"/>
      <c r="O420" s="138"/>
      <c r="P420" s="138"/>
    </row>
    <row r="421" spans="1:18" x14ac:dyDescent="0.35">
      <c r="A421" s="137">
        <v>2</v>
      </c>
      <c r="B421" s="138" t="s">
        <v>64</v>
      </c>
      <c r="C421" s="138" t="s">
        <v>355</v>
      </c>
      <c r="D421" s="138" t="s">
        <v>159</v>
      </c>
      <c r="E421" s="138" t="s">
        <v>56</v>
      </c>
      <c r="F421" s="138" t="s">
        <v>180</v>
      </c>
      <c r="G421" s="138" t="s">
        <v>1018</v>
      </c>
      <c r="H421" s="139">
        <v>3850</v>
      </c>
      <c r="I421" s="137">
        <v>3</v>
      </c>
      <c r="J421" s="142">
        <f>อุดรธานี!F212</f>
        <v>738513.71</v>
      </c>
      <c r="K421" s="141">
        <f>อุดรธานี!AJ212</f>
        <v>958206.1</v>
      </c>
      <c r="L421" s="142">
        <f>อุดรธานี!AK212</f>
        <v>574317.08000000007</v>
      </c>
      <c r="M421" s="142">
        <f>อุดรธานี!AL212</f>
        <v>976975</v>
      </c>
      <c r="N421" s="138"/>
      <c r="O421" s="138"/>
      <c r="P421" s="138"/>
      <c r="Q421" s="130">
        <f t="shared" si="14"/>
        <v>-402657.91999999993</v>
      </c>
      <c r="R421" s="131">
        <f t="shared" si="15"/>
        <v>149.17326753246755</v>
      </c>
    </row>
    <row r="422" spans="1:18" x14ac:dyDescent="0.35">
      <c r="A422" s="137">
        <v>3</v>
      </c>
      <c r="B422" s="138" t="s">
        <v>64</v>
      </c>
      <c r="C422" s="138" t="s">
        <v>355</v>
      </c>
      <c r="D422" s="138" t="s">
        <v>159</v>
      </c>
      <c r="E422" s="138" t="s">
        <v>56</v>
      </c>
      <c r="F422" s="138" t="s">
        <v>180</v>
      </c>
      <c r="G422" s="138" t="s">
        <v>1019</v>
      </c>
      <c r="H422" s="139">
        <v>3381</v>
      </c>
      <c r="I422" s="137">
        <v>3</v>
      </c>
      <c r="J422" s="142">
        <f>อุดรธานี!F213</f>
        <v>217226.72</v>
      </c>
      <c r="K422" s="141">
        <f>อุดรธานี!AJ213</f>
        <v>339787.6</v>
      </c>
      <c r="L422" s="142">
        <f>อุดรธานี!AK213</f>
        <v>305207.53000000003</v>
      </c>
      <c r="M422" s="142">
        <f>อุดรธานี!AL213</f>
        <v>597200.40999999992</v>
      </c>
      <c r="N422" s="138"/>
      <c r="O422" s="138"/>
      <c r="P422" s="138"/>
      <c r="Q422" s="130">
        <f t="shared" si="14"/>
        <v>-291992.87999999989</v>
      </c>
      <c r="R422" s="131">
        <f t="shared" si="15"/>
        <v>90.27137829044662</v>
      </c>
    </row>
    <row r="423" spans="1:18" x14ac:dyDescent="0.35">
      <c r="A423" s="137">
        <v>4</v>
      </c>
      <c r="B423" s="138" t="s">
        <v>64</v>
      </c>
      <c r="C423" s="138" t="s">
        <v>355</v>
      </c>
      <c r="D423" s="138" t="s">
        <v>159</v>
      </c>
      <c r="E423" s="138" t="s">
        <v>56</v>
      </c>
      <c r="F423" s="138" t="s">
        <v>180</v>
      </c>
      <c r="G423" s="138" t="s">
        <v>1020</v>
      </c>
      <c r="H423" s="139">
        <v>2640</v>
      </c>
      <c r="I423" s="137">
        <v>2</v>
      </c>
      <c r="J423" s="142">
        <f>อุดรธานี!F214</f>
        <v>434566.6</v>
      </c>
      <c r="K423" s="141">
        <f>อุดรธานี!AJ214</f>
        <v>566913.25</v>
      </c>
      <c r="L423" s="142">
        <f>อุดรธานี!AK214</f>
        <v>336999.67</v>
      </c>
      <c r="M423" s="142">
        <f>อุดรธานี!AL214</f>
        <v>543754.06999999995</v>
      </c>
      <c r="N423" s="138"/>
      <c r="O423" s="138"/>
      <c r="P423" s="138"/>
      <c r="Q423" s="130">
        <f t="shared" si="14"/>
        <v>-206754.39999999997</v>
      </c>
      <c r="R423" s="131">
        <f t="shared" si="15"/>
        <v>127.65139015151514</v>
      </c>
    </row>
    <row r="424" spans="1:18" x14ac:dyDescent="0.35">
      <c r="A424" s="137">
        <v>5</v>
      </c>
      <c r="B424" s="138" t="s">
        <v>64</v>
      </c>
      <c r="C424" s="138" t="s">
        <v>355</v>
      </c>
      <c r="D424" s="138" t="s">
        <v>159</v>
      </c>
      <c r="E424" s="138" t="s">
        <v>56</v>
      </c>
      <c r="F424" s="138" t="s">
        <v>180</v>
      </c>
      <c r="G424" s="138" t="s">
        <v>1021</v>
      </c>
      <c r="H424" s="139">
        <v>5792</v>
      </c>
      <c r="I424" s="137">
        <v>4</v>
      </c>
      <c r="J424" s="142">
        <f>อุดรธานี!F215</f>
        <v>890488.6</v>
      </c>
      <c r="K424" s="141">
        <f>อุดรธานี!AJ215</f>
        <v>1009397.2299999999</v>
      </c>
      <c r="L424" s="142">
        <f>อุดรธานี!AK215</f>
        <v>793459.41</v>
      </c>
      <c r="M424" s="142">
        <f>อุดรธานี!AL215</f>
        <v>1132845.3199999998</v>
      </c>
      <c r="N424" s="138"/>
      <c r="O424" s="138"/>
      <c r="P424" s="138"/>
      <c r="Q424" s="130">
        <f t="shared" si="14"/>
        <v>-339385.9099999998</v>
      </c>
      <c r="R424" s="131">
        <f t="shared" si="15"/>
        <v>136.99230145027624</v>
      </c>
    </row>
    <row r="425" spans="1:18" x14ac:dyDescent="0.35">
      <c r="A425" s="137">
        <v>6</v>
      </c>
      <c r="B425" s="138" t="s">
        <v>64</v>
      </c>
      <c r="C425" s="138" t="s">
        <v>355</v>
      </c>
      <c r="D425" s="138" t="s">
        <v>159</v>
      </c>
      <c r="E425" s="138" t="s">
        <v>56</v>
      </c>
      <c r="F425" s="138" t="s">
        <v>180</v>
      </c>
      <c r="G425" s="138" t="s">
        <v>1022</v>
      </c>
      <c r="H425" s="139">
        <v>1533</v>
      </c>
      <c r="I425" s="137">
        <v>2</v>
      </c>
      <c r="J425" s="142">
        <f>อุดรธานี!F216</f>
        <v>281156.83</v>
      </c>
      <c r="K425" s="141">
        <f>อุดรธานี!AJ216</f>
        <v>351622.04000000004</v>
      </c>
      <c r="L425" s="142">
        <f>อุดรธานี!AK216</f>
        <v>312777.12</v>
      </c>
      <c r="M425" s="142">
        <f>อุดรธานี!AL216</f>
        <v>531571.41</v>
      </c>
      <c r="N425" s="138"/>
      <c r="O425" s="138"/>
      <c r="P425" s="138"/>
      <c r="Q425" s="130">
        <f t="shared" si="14"/>
        <v>-218794.29000000004</v>
      </c>
      <c r="R425" s="131">
        <f t="shared" si="15"/>
        <v>204.0294324853229</v>
      </c>
    </row>
    <row r="426" spans="1:18" s="149" customFormat="1" x14ac:dyDescent="0.35">
      <c r="A426" s="143">
        <v>20</v>
      </c>
      <c r="B426" s="144" t="s">
        <v>64</v>
      </c>
      <c r="C426" s="144"/>
      <c r="D426" s="144"/>
      <c r="E426" s="144" t="s">
        <v>77</v>
      </c>
      <c r="F426" s="144"/>
      <c r="G426" s="144" t="s">
        <v>357</v>
      </c>
      <c r="H426" s="150">
        <f>SUM(H420:H425)</f>
        <v>17196</v>
      </c>
      <c r="I426" s="143"/>
      <c r="J426" s="146">
        <f>SUM(J420:J425)</f>
        <v>2561952.46</v>
      </c>
      <c r="K426" s="181">
        <f>SUM(K420:K425)</f>
        <v>3225926.2199999997</v>
      </c>
      <c r="L426" s="146">
        <f>SUM(L420:L425)</f>
        <v>2322760.81</v>
      </c>
      <c r="M426" s="146">
        <f>SUM(M420:M425)</f>
        <v>3782346.21</v>
      </c>
      <c r="N426" s="144">
        <v>5</v>
      </c>
      <c r="O426" s="144">
        <v>5</v>
      </c>
      <c r="P426" s="144">
        <f>N426-O426</f>
        <v>0</v>
      </c>
      <c r="Q426" s="147">
        <f t="shared" si="14"/>
        <v>-1459585.4</v>
      </c>
      <c r="R426" s="148">
        <f>L426/H426</f>
        <v>135.07564608048384</v>
      </c>
    </row>
    <row r="427" spans="1:18" x14ac:dyDescent="0.35">
      <c r="A427" s="137">
        <v>1</v>
      </c>
      <c r="B427" s="138" t="s">
        <v>64</v>
      </c>
      <c r="C427" s="138" t="s">
        <v>358</v>
      </c>
      <c r="D427" s="138" t="s">
        <v>359</v>
      </c>
      <c r="E427" s="138" t="s">
        <v>45</v>
      </c>
      <c r="F427" s="138" t="s">
        <v>210</v>
      </c>
      <c r="G427" s="138" t="s">
        <v>360</v>
      </c>
      <c r="H427" s="139"/>
      <c r="I427" s="137"/>
      <c r="J427" s="140"/>
      <c r="K427" s="141"/>
      <c r="L427" s="142"/>
      <c r="M427" s="142"/>
      <c r="N427" s="138"/>
      <c r="O427" s="138"/>
      <c r="P427" s="138"/>
    </row>
    <row r="428" spans="1:18" x14ac:dyDescent="0.35">
      <c r="A428" s="137">
        <v>2</v>
      </c>
      <c r="B428" s="138" t="s">
        <v>64</v>
      </c>
      <c r="C428" s="138" t="s">
        <v>358</v>
      </c>
      <c r="D428" s="138" t="s">
        <v>359</v>
      </c>
      <c r="E428" s="138" t="s">
        <v>45</v>
      </c>
      <c r="F428" s="138" t="s">
        <v>180</v>
      </c>
      <c r="G428" s="138" t="s">
        <v>1023</v>
      </c>
      <c r="H428" s="139">
        <v>6000</v>
      </c>
      <c r="I428" s="137">
        <v>4</v>
      </c>
      <c r="J428" s="142">
        <f>อุดรธานี!F217</f>
        <v>187605.33</v>
      </c>
      <c r="K428" s="141">
        <f>อุดรธานี!AJ217</f>
        <v>261582.02999999997</v>
      </c>
      <c r="L428" s="142">
        <f>อุดรธานี!AK217</f>
        <v>1030150.42</v>
      </c>
      <c r="M428" s="142">
        <f>อุดรธานี!AL217</f>
        <v>941750.78</v>
      </c>
      <c r="N428" s="138"/>
      <c r="O428" s="138"/>
      <c r="P428" s="138"/>
      <c r="Q428" s="130">
        <f t="shared" si="14"/>
        <v>88399.640000000014</v>
      </c>
      <c r="R428" s="131">
        <f t="shared" si="15"/>
        <v>171.69173666666669</v>
      </c>
    </row>
    <row r="429" spans="1:18" x14ac:dyDescent="0.35">
      <c r="A429" s="137">
        <v>3</v>
      </c>
      <c r="B429" s="138" t="s">
        <v>64</v>
      </c>
      <c r="C429" s="138" t="s">
        <v>358</v>
      </c>
      <c r="D429" s="138" t="s">
        <v>359</v>
      </c>
      <c r="E429" s="138" t="s">
        <v>45</v>
      </c>
      <c r="F429" s="138" t="s">
        <v>180</v>
      </c>
      <c r="G429" s="138" t="s">
        <v>1024</v>
      </c>
      <c r="H429" s="139">
        <v>2330</v>
      </c>
      <c r="I429" s="137">
        <v>2</v>
      </c>
      <c r="J429" s="142">
        <f>อุดรธานี!F218</f>
        <v>185116.1</v>
      </c>
      <c r="K429" s="141">
        <f>อุดรธานี!AJ218</f>
        <v>240008.64</v>
      </c>
      <c r="L429" s="142">
        <f>อุดรธานี!AK218</f>
        <v>529122.14</v>
      </c>
      <c r="M429" s="142">
        <f>อุดรธานี!AL218</f>
        <v>506560.03</v>
      </c>
      <c r="N429" s="138"/>
      <c r="O429" s="138"/>
      <c r="P429" s="138"/>
      <c r="Q429" s="130">
        <f t="shared" si="14"/>
        <v>22562.109999999986</v>
      </c>
      <c r="R429" s="131">
        <f t="shared" si="15"/>
        <v>227.09104721030045</v>
      </c>
    </row>
    <row r="430" spans="1:18" x14ac:dyDescent="0.35">
      <c r="A430" s="137">
        <v>4</v>
      </c>
      <c r="B430" s="138" t="s">
        <v>64</v>
      </c>
      <c r="C430" s="138" t="s">
        <v>358</v>
      </c>
      <c r="D430" s="138" t="s">
        <v>359</v>
      </c>
      <c r="E430" s="138" t="s">
        <v>45</v>
      </c>
      <c r="F430" s="138" t="s">
        <v>180</v>
      </c>
      <c r="G430" s="138" t="s">
        <v>1025</v>
      </c>
      <c r="H430" s="139">
        <v>2684</v>
      </c>
      <c r="I430" s="137">
        <v>2</v>
      </c>
      <c r="J430" s="142">
        <f>อุดรธานี!F219</f>
        <v>316955.75</v>
      </c>
      <c r="K430" s="141">
        <f>อุดรธานี!AJ219</f>
        <v>395884.58999999997</v>
      </c>
      <c r="L430" s="142">
        <f>อุดรธานี!AK219</f>
        <v>731823.06</v>
      </c>
      <c r="M430" s="142">
        <f>อุดรธานี!AL219</f>
        <v>714674.92999999993</v>
      </c>
      <c r="N430" s="138"/>
      <c r="O430" s="138"/>
      <c r="P430" s="138"/>
      <c r="Q430" s="130">
        <f t="shared" si="14"/>
        <v>17148.130000000121</v>
      </c>
      <c r="R430" s="131">
        <f t="shared" si="15"/>
        <v>272.66134873323398</v>
      </c>
    </row>
    <row r="431" spans="1:18" x14ac:dyDescent="0.35">
      <c r="A431" s="137">
        <v>5</v>
      </c>
      <c r="B431" s="138" t="s">
        <v>64</v>
      </c>
      <c r="C431" s="138" t="s">
        <v>358</v>
      </c>
      <c r="D431" s="138" t="s">
        <v>359</v>
      </c>
      <c r="E431" s="138" t="s">
        <v>45</v>
      </c>
      <c r="F431" s="138" t="s">
        <v>180</v>
      </c>
      <c r="G431" s="138" t="s">
        <v>1026</v>
      </c>
      <c r="H431" s="139">
        <v>7170</v>
      </c>
      <c r="I431" s="137">
        <v>5</v>
      </c>
      <c r="J431" s="142">
        <f>อุดรธานี!F220</f>
        <v>654581.47</v>
      </c>
      <c r="K431" s="141">
        <f>อุดรธานี!AJ220</f>
        <v>565535.09</v>
      </c>
      <c r="L431" s="142">
        <f>อุดรธานี!AK220</f>
        <v>2048411.56</v>
      </c>
      <c r="M431" s="142">
        <f>อุดรธานี!AL220</f>
        <v>4671659.53</v>
      </c>
      <c r="N431" s="138"/>
      <c r="O431" s="138"/>
      <c r="P431" s="138"/>
      <c r="Q431" s="130">
        <f t="shared" si="14"/>
        <v>-2623247.9700000002</v>
      </c>
      <c r="R431" s="131">
        <f t="shared" si="15"/>
        <v>285.69198884239887</v>
      </c>
    </row>
    <row r="432" spans="1:18" s="149" customFormat="1" x14ac:dyDescent="0.35">
      <c r="A432" s="143">
        <v>21</v>
      </c>
      <c r="B432" s="144" t="s">
        <v>64</v>
      </c>
      <c r="C432" s="144"/>
      <c r="D432" s="144"/>
      <c r="E432" s="144" t="s">
        <v>77</v>
      </c>
      <c r="F432" s="144"/>
      <c r="G432" s="144" t="s">
        <v>361</v>
      </c>
      <c r="H432" s="150">
        <f>SUM(H427:H431)</f>
        <v>18184</v>
      </c>
      <c r="I432" s="143"/>
      <c r="J432" s="146">
        <f>SUM(J427:J431)</f>
        <v>1344258.65</v>
      </c>
      <c r="K432" s="146">
        <f>SUM(K427:K431)</f>
        <v>1463010.35</v>
      </c>
      <c r="L432" s="146">
        <f>SUM(L427:L431)</f>
        <v>4339507.18</v>
      </c>
      <c r="M432" s="146">
        <f>SUM(M427:M431)</f>
        <v>6834645.2700000005</v>
      </c>
      <c r="N432" s="144">
        <v>4</v>
      </c>
      <c r="O432" s="144">
        <v>4</v>
      </c>
      <c r="P432" s="144">
        <f>N432-O432</f>
        <v>0</v>
      </c>
      <c r="Q432" s="147">
        <f t="shared" si="14"/>
        <v>-2495138.0900000008</v>
      </c>
      <c r="R432" s="148">
        <f t="shared" si="15"/>
        <v>238.64425758908931</v>
      </c>
    </row>
    <row r="433" spans="1:18" s="149" customFormat="1" ht="24" customHeight="1" thickBot="1" x14ac:dyDescent="0.4">
      <c r="A433" s="158"/>
      <c r="B433" s="159" t="s">
        <v>64</v>
      </c>
      <c r="C433" s="159" t="s">
        <v>64</v>
      </c>
      <c r="D433" s="159" t="s">
        <v>64</v>
      </c>
      <c r="E433" s="159" t="s">
        <v>64</v>
      </c>
      <c r="F433" s="159"/>
      <c r="G433" s="159" t="s">
        <v>362</v>
      </c>
      <c r="H433" s="160">
        <f>H210+H223+H236+H254+H265+H281+H289+H295+H309+H321+H338+H360+H371+H386+H393+H399+H410+H416+H419+H426+H432</f>
        <v>1025314</v>
      </c>
      <c r="I433" s="158"/>
      <c r="J433" s="161">
        <f t="shared" ref="J433:O433" si="16">J210+J223+J236+J254+J265+J281+J289+J295+J309+J321+J338+J360+J371+J386+J393+J399+J410+J416+J419+J426+J432</f>
        <v>137313679.41999999</v>
      </c>
      <c r="K433" s="162">
        <f t="shared" si="16"/>
        <v>160583417.49000001</v>
      </c>
      <c r="L433" s="161">
        <f t="shared" si="16"/>
        <v>181939808.36999997</v>
      </c>
      <c r="M433" s="161">
        <f t="shared" si="16"/>
        <v>175244089.78000003</v>
      </c>
      <c r="N433" s="159">
        <f t="shared" si="16"/>
        <v>210</v>
      </c>
      <c r="O433" s="159">
        <f t="shared" si="16"/>
        <v>210</v>
      </c>
      <c r="P433" s="159">
        <f>N433-O433</f>
        <v>0</v>
      </c>
      <c r="Q433" s="147">
        <f t="shared" si="14"/>
        <v>6695718.589999944</v>
      </c>
      <c r="R433" s="148">
        <f t="shared" si="15"/>
        <v>177.4478924212485</v>
      </c>
    </row>
    <row r="434" spans="1:18" ht="24" customHeight="1" thickTop="1" thickBot="1" x14ac:dyDescent="0.4">
      <c r="A434" s="163"/>
      <c r="B434" s="164"/>
      <c r="C434" s="164"/>
      <c r="D434" s="164"/>
      <c r="E434" s="322" t="s">
        <v>363</v>
      </c>
      <c r="F434" s="323"/>
      <c r="G434" s="324"/>
      <c r="H434" s="165"/>
      <c r="I434" s="163"/>
      <c r="J434" s="166">
        <f>J433/O433</f>
        <v>653874.6639047619</v>
      </c>
      <c r="K434" s="167">
        <f>K433/O433</f>
        <v>764682.94042857143</v>
      </c>
      <c r="L434" s="166">
        <f>L433/O433</f>
        <v>866380.03985714272</v>
      </c>
      <c r="M434" s="166">
        <f>M433/O433</f>
        <v>834495.66561904782</v>
      </c>
      <c r="N434" s="215"/>
      <c r="O434" s="215"/>
      <c r="P434" s="215"/>
      <c r="Q434" s="130">
        <f t="shared" si="14"/>
        <v>31884.374238094897</v>
      </c>
    </row>
    <row r="435" spans="1:18" ht="21.75" thickTop="1" x14ac:dyDescent="0.35">
      <c r="A435" s="168">
        <v>1</v>
      </c>
      <c r="B435" s="169" t="s">
        <v>60</v>
      </c>
      <c r="C435" s="169" t="s">
        <v>364</v>
      </c>
      <c r="D435" s="169" t="s">
        <v>365</v>
      </c>
      <c r="E435" s="169" t="s">
        <v>366</v>
      </c>
      <c r="F435" s="169" t="s">
        <v>177</v>
      </c>
      <c r="G435" s="169" t="s">
        <v>367</v>
      </c>
      <c r="H435" s="170"/>
      <c r="I435" s="168"/>
      <c r="J435" s="171"/>
      <c r="K435" s="172"/>
      <c r="L435" s="173"/>
      <c r="M435" s="173"/>
      <c r="N435" s="169"/>
      <c r="O435" s="169"/>
      <c r="P435" s="169"/>
    </row>
    <row r="436" spans="1:18" x14ac:dyDescent="0.35">
      <c r="A436" s="137">
        <v>2</v>
      </c>
      <c r="B436" s="138" t="s">
        <v>60</v>
      </c>
      <c r="C436" s="138" t="s">
        <v>364</v>
      </c>
      <c r="D436" s="138" t="s">
        <v>365</v>
      </c>
      <c r="E436" s="138" t="s">
        <v>366</v>
      </c>
      <c r="F436" s="138" t="s">
        <v>180</v>
      </c>
      <c r="G436" s="138" t="s">
        <v>688</v>
      </c>
      <c r="H436" s="139">
        <v>6411</v>
      </c>
      <c r="I436" s="137">
        <v>5</v>
      </c>
      <c r="J436" s="140">
        <f>SUM('เลย '!F4)</f>
        <v>760379.15</v>
      </c>
      <c r="K436" s="141">
        <f>SUM('เลย '!AM4)</f>
        <v>894972.77</v>
      </c>
      <c r="L436" s="142">
        <f>'เลย '!AN4</f>
        <v>1097268.1499999999</v>
      </c>
      <c r="M436" s="142">
        <f>'เลย '!AO4</f>
        <v>1113820.83</v>
      </c>
      <c r="N436" s="138"/>
      <c r="O436" s="138"/>
      <c r="P436" s="138"/>
      <c r="Q436" s="130">
        <f t="shared" si="14"/>
        <v>-16552.680000000168</v>
      </c>
      <c r="R436" s="131">
        <f t="shared" si="15"/>
        <v>171.15397753860552</v>
      </c>
    </row>
    <row r="437" spans="1:18" x14ac:dyDescent="0.35">
      <c r="A437" s="137">
        <v>3</v>
      </c>
      <c r="B437" s="138" t="s">
        <v>60</v>
      </c>
      <c r="C437" s="138" t="s">
        <v>364</v>
      </c>
      <c r="D437" s="138" t="s">
        <v>365</v>
      </c>
      <c r="E437" s="138" t="s">
        <v>366</v>
      </c>
      <c r="F437" s="138" t="s">
        <v>180</v>
      </c>
      <c r="G437" s="138" t="s">
        <v>689</v>
      </c>
      <c r="H437" s="139">
        <v>2059</v>
      </c>
      <c r="I437" s="137">
        <v>2</v>
      </c>
      <c r="J437" s="140">
        <f>SUM('เลย '!F5)</f>
        <v>123272.26</v>
      </c>
      <c r="K437" s="141">
        <f>SUM('เลย '!AM5)</f>
        <v>275170.69</v>
      </c>
      <c r="L437" s="142">
        <f>'เลย '!AN5</f>
        <v>631665.19999999995</v>
      </c>
      <c r="M437" s="142">
        <f>'เลย '!AO5</f>
        <v>583680.17000000004</v>
      </c>
      <c r="N437" s="138"/>
      <c r="O437" s="138"/>
      <c r="P437" s="138"/>
      <c r="Q437" s="130">
        <f t="shared" si="14"/>
        <v>47985.029999999912</v>
      </c>
      <c r="R437" s="131">
        <f t="shared" si="15"/>
        <v>306.78251578436129</v>
      </c>
    </row>
    <row r="438" spans="1:18" x14ac:dyDescent="0.35">
      <c r="A438" s="137">
        <v>4</v>
      </c>
      <c r="B438" s="138" t="s">
        <v>60</v>
      </c>
      <c r="C438" s="138" t="s">
        <v>364</v>
      </c>
      <c r="D438" s="138" t="s">
        <v>365</v>
      </c>
      <c r="E438" s="138" t="s">
        <v>366</v>
      </c>
      <c r="F438" s="138" t="s">
        <v>180</v>
      </c>
      <c r="G438" s="138" t="s">
        <v>690</v>
      </c>
      <c r="H438" s="139">
        <v>6691</v>
      </c>
      <c r="I438" s="137">
        <v>5</v>
      </c>
      <c r="J438" s="140">
        <f>SUM('เลย '!F6)</f>
        <v>283146.40000000002</v>
      </c>
      <c r="K438" s="141">
        <f>SUM('เลย '!AM6)</f>
        <v>452035.98000000004</v>
      </c>
      <c r="L438" s="142">
        <f>'เลย '!AN6</f>
        <v>883917.94</v>
      </c>
      <c r="M438" s="142">
        <f>'เลย '!AO6</f>
        <v>1031615.48</v>
      </c>
      <c r="N438" s="138"/>
      <c r="O438" s="138"/>
      <c r="P438" s="138"/>
      <c r="Q438" s="130">
        <f t="shared" si="14"/>
        <v>-147697.54000000004</v>
      </c>
      <c r="R438" s="131">
        <f t="shared" si="15"/>
        <v>132.10550590345238</v>
      </c>
    </row>
    <row r="439" spans="1:18" x14ac:dyDescent="0.35">
      <c r="A439" s="137">
        <v>5</v>
      </c>
      <c r="B439" s="138" t="s">
        <v>60</v>
      </c>
      <c r="C439" s="138" t="s">
        <v>364</v>
      </c>
      <c r="D439" s="138" t="s">
        <v>365</v>
      </c>
      <c r="E439" s="138" t="s">
        <v>366</v>
      </c>
      <c r="F439" s="138" t="s">
        <v>180</v>
      </c>
      <c r="G439" s="138" t="s">
        <v>691</v>
      </c>
      <c r="H439" s="139">
        <v>3434</v>
      </c>
      <c r="I439" s="137">
        <v>3</v>
      </c>
      <c r="J439" s="140">
        <f>SUM('เลย '!F7)</f>
        <v>467375.83</v>
      </c>
      <c r="K439" s="141">
        <f>SUM('เลย '!AM7)</f>
        <v>577557.57000000007</v>
      </c>
      <c r="L439" s="142">
        <f>'เลย '!AN7</f>
        <v>810375.9</v>
      </c>
      <c r="M439" s="142">
        <f>'เลย '!AO7</f>
        <v>896110.63</v>
      </c>
      <c r="N439" s="138"/>
      <c r="O439" s="138"/>
      <c r="P439" s="138"/>
      <c r="Q439" s="130">
        <f t="shared" si="14"/>
        <v>-85734.729999999981</v>
      </c>
      <c r="R439" s="131">
        <f t="shared" si="15"/>
        <v>235.98599301106583</v>
      </c>
    </row>
    <row r="440" spans="1:18" x14ac:dyDescent="0.35">
      <c r="A440" s="137">
        <v>6</v>
      </c>
      <c r="B440" s="138" t="s">
        <v>60</v>
      </c>
      <c r="C440" s="138" t="s">
        <v>364</v>
      </c>
      <c r="D440" s="138" t="s">
        <v>365</v>
      </c>
      <c r="E440" s="138" t="s">
        <v>366</v>
      </c>
      <c r="F440" s="138" t="s">
        <v>180</v>
      </c>
      <c r="G440" s="138" t="s">
        <v>692</v>
      </c>
      <c r="H440" s="139">
        <v>3172</v>
      </c>
      <c r="I440" s="137">
        <v>3</v>
      </c>
      <c r="J440" s="140">
        <f>SUM('เลย '!F8)</f>
        <v>517611.05</v>
      </c>
      <c r="K440" s="141">
        <f>SUM('เลย '!AM8)</f>
        <v>647738.84000000008</v>
      </c>
      <c r="L440" s="142">
        <f>'เลย '!AN8</f>
        <v>615775.80000000005</v>
      </c>
      <c r="M440" s="142">
        <f>'เลย '!AO8</f>
        <v>540381.62</v>
      </c>
      <c r="N440" s="138"/>
      <c r="O440" s="138"/>
      <c r="P440" s="138"/>
      <c r="Q440" s="130">
        <f t="shared" si="14"/>
        <v>75394.180000000051</v>
      </c>
      <c r="R440" s="131">
        <f t="shared" si="15"/>
        <v>194.12856242118539</v>
      </c>
    </row>
    <row r="441" spans="1:18" x14ac:dyDescent="0.35">
      <c r="A441" s="137">
        <v>7</v>
      </c>
      <c r="B441" s="138" t="s">
        <v>60</v>
      </c>
      <c r="C441" s="138" t="s">
        <v>364</v>
      </c>
      <c r="D441" s="138" t="s">
        <v>365</v>
      </c>
      <c r="E441" s="138" t="s">
        <v>366</v>
      </c>
      <c r="F441" s="138" t="s">
        <v>180</v>
      </c>
      <c r="G441" s="138" t="s">
        <v>693</v>
      </c>
      <c r="H441" s="139">
        <v>3172</v>
      </c>
      <c r="I441" s="137">
        <v>3</v>
      </c>
      <c r="J441" s="140">
        <f>SUM('เลย '!F9)</f>
        <v>575937.30000000005</v>
      </c>
      <c r="K441" s="141">
        <f>SUM('เลย '!AM9)</f>
        <v>665019.99</v>
      </c>
      <c r="L441" s="142">
        <f>'เลย '!AN9</f>
        <v>561827.91</v>
      </c>
      <c r="M441" s="142">
        <f>'เลย '!AO9</f>
        <v>578130.73</v>
      </c>
      <c r="N441" s="138"/>
      <c r="O441" s="138"/>
      <c r="P441" s="138"/>
      <c r="Q441" s="130">
        <f t="shared" si="14"/>
        <v>-16302.819999999949</v>
      </c>
      <c r="R441" s="131">
        <f t="shared" si="15"/>
        <v>177.12103089533417</v>
      </c>
    </row>
    <row r="442" spans="1:18" x14ac:dyDescent="0.35">
      <c r="A442" s="137">
        <v>8</v>
      </c>
      <c r="B442" s="138" t="s">
        <v>60</v>
      </c>
      <c r="C442" s="138" t="s">
        <v>364</v>
      </c>
      <c r="D442" s="138" t="s">
        <v>365</v>
      </c>
      <c r="E442" s="138" t="s">
        <v>366</v>
      </c>
      <c r="F442" s="138" t="s">
        <v>180</v>
      </c>
      <c r="G442" s="138" t="s">
        <v>694</v>
      </c>
      <c r="H442" s="139">
        <v>1819</v>
      </c>
      <c r="I442" s="137">
        <v>2</v>
      </c>
      <c r="J442" s="140">
        <f>SUM('เลย '!F10)</f>
        <v>181412.93</v>
      </c>
      <c r="K442" s="141">
        <f>SUM('เลย '!AM10)</f>
        <v>305754.38</v>
      </c>
      <c r="L442" s="142">
        <f>'เลย '!AN10</f>
        <v>551529.27</v>
      </c>
      <c r="M442" s="142">
        <f>'เลย '!AO10</f>
        <v>480112.13</v>
      </c>
      <c r="N442" s="138"/>
      <c r="O442" s="138"/>
      <c r="P442" s="138"/>
      <c r="Q442" s="130">
        <f t="shared" si="14"/>
        <v>71417.140000000014</v>
      </c>
      <c r="R442" s="131">
        <f t="shared" si="15"/>
        <v>303.20465640461794</v>
      </c>
    </row>
    <row r="443" spans="1:18" x14ac:dyDescent="0.35">
      <c r="A443" s="137">
        <v>9</v>
      </c>
      <c r="B443" s="138" t="s">
        <v>60</v>
      </c>
      <c r="C443" s="138" t="s">
        <v>364</v>
      </c>
      <c r="D443" s="138" t="s">
        <v>365</v>
      </c>
      <c r="E443" s="138" t="s">
        <v>366</v>
      </c>
      <c r="F443" s="138" t="s">
        <v>180</v>
      </c>
      <c r="G443" s="138" t="s">
        <v>695</v>
      </c>
      <c r="H443" s="139">
        <v>6183</v>
      </c>
      <c r="I443" s="137">
        <v>5</v>
      </c>
      <c r="J443" s="140">
        <f>SUM('เลย '!F11)</f>
        <v>1159007.69</v>
      </c>
      <c r="K443" s="141">
        <f>SUM('เลย '!AM11)</f>
        <v>1300689.25</v>
      </c>
      <c r="L443" s="142">
        <f>'เลย '!AN11</f>
        <v>946846.88</v>
      </c>
      <c r="M443" s="142">
        <f>'เลย '!AO11</f>
        <v>946357.15</v>
      </c>
      <c r="N443" s="138"/>
      <c r="O443" s="138"/>
      <c r="P443" s="138"/>
      <c r="Q443" s="130">
        <f t="shared" si="14"/>
        <v>489.72999999998137</v>
      </c>
      <c r="R443" s="131">
        <f t="shared" si="15"/>
        <v>153.13713084263301</v>
      </c>
    </row>
    <row r="444" spans="1:18" x14ac:dyDescent="0.35">
      <c r="A444" s="137">
        <v>10</v>
      </c>
      <c r="B444" s="138" t="s">
        <v>60</v>
      </c>
      <c r="C444" s="138" t="s">
        <v>364</v>
      </c>
      <c r="D444" s="138" t="s">
        <v>365</v>
      </c>
      <c r="E444" s="138" t="s">
        <v>366</v>
      </c>
      <c r="F444" s="138" t="s">
        <v>180</v>
      </c>
      <c r="G444" s="138" t="s">
        <v>696</v>
      </c>
      <c r="H444" s="139">
        <v>2360</v>
      </c>
      <c r="I444" s="137">
        <v>2</v>
      </c>
      <c r="J444" s="140">
        <f>SUM('เลย '!F12)</f>
        <v>597257.62</v>
      </c>
      <c r="K444" s="141">
        <f>SUM('เลย '!AM12)</f>
        <v>679461.89999999991</v>
      </c>
      <c r="L444" s="142">
        <f>'เลย '!AN12</f>
        <v>650263.28</v>
      </c>
      <c r="M444" s="142">
        <f>'เลย '!AO12</f>
        <v>684744.73</v>
      </c>
      <c r="N444" s="138"/>
      <c r="O444" s="138"/>
      <c r="P444" s="138"/>
      <c r="Q444" s="130">
        <f t="shared" si="14"/>
        <v>-34481.449999999953</v>
      </c>
      <c r="R444" s="131">
        <f t="shared" si="15"/>
        <v>275.53528813559325</v>
      </c>
    </row>
    <row r="445" spans="1:18" x14ac:dyDescent="0.35">
      <c r="A445" s="137">
        <v>11</v>
      </c>
      <c r="B445" s="138" t="s">
        <v>60</v>
      </c>
      <c r="C445" s="138" t="s">
        <v>364</v>
      </c>
      <c r="D445" s="138" t="s">
        <v>365</v>
      </c>
      <c r="E445" s="138" t="s">
        <v>366</v>
      </c>
      <c r="F445" s="138" t="s">
        <v>180</v>
      </c>
      <c r="G445" s="138" t="s">
        <v>697</v>
      </c>
      <c r="H445" s="139">
        <v>5028</v>
      </c>
      <c r="I445" s="137">
        <v>4</v>
      </c>
      <c r="J445" s="140">
        <f>SUM('เลย '!F13)</f>
        <v>502093.71</v>
      </c>
      <c r="K445" s="141">
        <f>SUM('เลย '!AM13)</f>
        <v>669249.62</v>
      </c>
      <c r="L445" s="142">
        <f>'เลย '!AN13</f>
        <v>819091.33000000007</v>
      </c>
      <c r="M445" s="142">
        <f>'เลย '!AO13</f>
        <v>787660.83</v>
      </c>
      <c r="N445" s="138"/>
      <c r="O445" s="138"/>
      <c r="P445" s="138"/>
      <c r="Q445" s="130">
        <f t="shared" si="14"/>
        <v>31430.500000000116</v>
      </c>
      <c r="R445" s="131">
        <f t="shared" si="15"/>
        <v>162.905992442323</v>
      </c>
    </row>
    <row r="446" spans="1:18" x14ac:dyDescent="0.35">
      <c r="A446" s="137">
        <v>12</v>
      </c>
      <c r="B446" s="138" t="s">
        <v>60</v>
      </c>
      <c r="C446" s="138" t="s">
        <v>364</v>
      </c>
      <c r="D446" s="138" t="s">
        <v>365</v>
      </c>
      <c r="E446" s="138" t="s">
        <v>366</v>
      </c>
      <c r="F446" s="138" t="s">
        <v>180</v>
      </c>
      <c r="G446" s="138" t="s">
        <v>698</v>
      </c>
      <c r="H446" s="139">
        <v>3227</v>
      </c>
      <c r="I446" s="137">
        <v>3</v>
      </c>
      <c r="J446" s="140">
        <f>SUM('เลย '!F14)</f>
        <v>128513.99</v>
      </c>
      <c r="K446" s="141">
        <f>SUM('เลย '!AM14)</f>
        <v>182160.24</v>
      </c>
      <c r="L446" s="142">
        <f>'เลย '!AN14</f>
        <v>699642.17999999993</v>
      </c>
      <c r="M446" s="142">
        <f>'เลย '!AO14</f>
        <v>699204.28999999992</v>
      </c>
      <c r="N446" s="138"/>
      <c r="O446" s="138"/>
      <c r="P446" s="138"/>
      <c r="Q446" s="130">
        <f t="shared" si="14"/>
        <v>437.89000000001397</v>
      </c>
      <c r="R446" s="131">
        <f t="shared" si="15"/>
        <v>216.80885652308643</v>
      </c>
    </row>
    <row r="447" spans="1:18" x14ac:dyDescent="0.35">
      <c r="A447" s="137">
        <v>13</v>
      </c>
      <c r="B447" s="138" t="s">
        <v>60</v>
      </c>
      <c r="C447" s="138" t="s">
        <v>364</v>
      </c>
      <c r="D447" s="138" t="s">
        <v>365</v>
      </c>
      <c r="E447" s="138" t="s">
        <v>366</v>
      </c>
      <c r="F447" s="138" t="s">
        <v>180</v>
      </c>
      <c r="G447" s="138" t="s">
        <v>699</v>
      </c>
      <c r="H447" s="139">
        <v>5146</v>
      </c>
      <c r="I447" s="137">
        <v>4</v>
      </c>
      <c r="J447" s="140">
        <f>SUM('เลย '!F15)</f>
        <v>774655.5</v>
      </c>
      <c r="K447" s="141">
        <f>SUM('เลย '!AM15)</f>
        <v>878895.65</v>
      </c>
      <c r="L447" s="142">
        <f>'เลย '!AN15</f>
        <v>633045.34000000008</v>
      </c>
      <c r="M447" s="142">
        <f>'เลย '!AO15</f>
        <v>912912.93</v>
      </c>
      <c r="N447" s="138"/>
      <c r="O447" s="138"/>
      <c r="P447" s="138"/>
      <c r="Q447" s="130">
        <f t="shared" si="14"/>
        <v>-279867.58999999997</v>
      </c>
      <c r="R447" s="131">
        <f t="shared" si="15"/>
        <v>123.01697240575206</v>
      </c>
    </row>
    <row r="448" spans="1:18" x14ac:dyDescent="0.35">
      <c r="A448" s="137">
        <v>14</v>
      </c>
      <c r="B448" s="138" t="s">
        <v>60</v>
      </c>
      <c r="C448" s="138" t="s">
        <v>364</v>
      </c>
      <c r="D448" s="138" t="s">
        <v>365</v>
      </c>
      <c r="E448" s="138" t="s">
        <v>366</v>
      </c>
      <c r="F448" s="138" t="s">
        <v>180</v>
      </c>
      <c r="G448" s="138" t="s">
        <v>700</v>
      </c>
      <c r="H448" s="139">
        <v>3255</v>
      </c>
      <c r="I448" s="137">
        <v>3</v>
      </c>
      <c r="J448" s="140">
        <f>SUM('เลย '!F16)</f>
        <v>215992.43</v>
      </c>
      <c r="K448" s="141">
        <f>SUM('เลย '!AM16)</f>
        <v>260114.43</v>
      </c>
      <c r="L448" s="142">
        <f>'เลย '!AN16</f>
        <v>585606.56000000006</v>
      </c>
      <c r="M448" s="142">
        <f>'เลย '!AO16</f>
        <v>640345.79</v>
      </c>
      <c r="N448" s="138"/>
      <c r="O448" s="138"/>
      <c r="P448" s="138"/>
      <c r="Q448" s="130">
        <f t="shared" si="14"/>
        <v>-54739.229999999981</v>
      </c>
      <c r="R448" s="131">
        <f t="shared" si="15"/>
        <v>179.9098494623656</v>
      </c>
    </row>
    <row r="449" spans="1:18" x14ac:dyDescent="0.35">
      <c r="A449" s="137">
        <v>15</v>
      </c>
      <c r="B449" s="138" t="s">
        <v>60</v>
      </c>
      <c r="C449" s="138" t="s">
        <v>364</v>
      </c>
      <c r="D449" s="138" t="s">
        <v>365</v>
      </c>
      <c r="E449" s="138" t="s">
        <v>366</v>
      </c>
      <c r="F449" s="138" t="s">
        <v>180</v>
      </c>
      <c r="G449" s="138" t="s">
        <v>701</v>
      </c>
      <c r="H449" s="139">
        <v>4631</v>
      </c>
      <c r="I449" s="137">
        <v>4</v>
      </c>
      <c r="J449" s="140">
        <f>SUM('เลย '!F17)</f>
        <v>967708.82</v>
      </c>
      <c r="K449" s="141">
        <f>SUM('เลย '!AM17)</f>
        <v>1174896.7</v>
      </c>
      <c r="L449" s="142">
        <f>'เลย '!AN17</f>
        <v>570889.13</v>
      </c>
      <c r="M449" s="142">
        <f>'เลย '!AO17</f>
        <v>589158.49</v>
      </c>
      <c r="N449" s="138"/>
      <c r="O449" s="138"/>
      <c r="P449" s="138"/>
      <c r="Q449" s="130">
        <f t="shared" si="14"/>
        <v>-18269.359999999986</v>
      </c>
      <c r="R449" s="131">
        <f t="shared" si="15"/>
        <v>123.27556251349601</v>
      </c>
    </row>
    <row r="450" spans="1:18" x14ac:dyDescent="0.35">
      <c r="A450" s="137">
        <v>16</v>
      </c>
      <c r="B450" s="138" t="s">
        <v>60</v>
      </c>
      <c r="C450" s="138" t="s">
        <v>364</v>
      </c>
      <c r="D450" s="138" t="s">
        <v>365</v>
      </c>
      <c r="E450" s="138" t="s">
        <v>366</v>
      </c>
      <c r="F450" s="138" t="s">
        <v>180</v>
      </c>
      <c r="G450" s="138" t="s">
        <v>702</v>
      </c>
      <c r="H450" s="139">
        <v>4306</v>
      </c>
      <c r="I450" s="137">
        <v>3</v>
      </c>
      <c r="J450" s="140">
        <f>SUM('เลย '!F18)</f>
        <v>747813.26</v>
      </c>
      <c r="K450" s="141">
        <f>SUM('เลย '!AM18)</f>
        <v>917353.61</v>
      </c>
      <c r="L450" s="142">
        <f>'เลย '!AN18</f>
        <v>736290.9</v>
      </c>
      <c r="M450" s="142">
        <f>'เลย '!AO18</f>
        <v>772841</v>
      </c>
      <c r="N450" s="138"/>
      <c r="O450" s="138"/>
      <c r="P450" s="138"/>
      <c r="Q450" s="130">
        <f t="shared" si="14"/>
        <v>-36550.099999999977</v>
      </c>
      <c r="R450" s="131">
        <f t="shared" si="15"/>
        <v>170.99184858337205</v>
      </c>
    </row>
    <row r="451" spans="1:18" x14ac:dyDescent="0.35">
      <c r="A451" s="137">
        <v>17</v>
      </c>
      <c r="B451" s="138" t="s">
        <v>60</v>
      </c>
      <c r="C451" s="138" t="s">
        <v>364</v>
      </c>
      <c r="D451" s="138" t="s">
        <v>365</v>
      </c>
      <c r="E451" s="138" t="s">
        <v>366</v>
      </c>
      <c r="F451" s="138" t="s">
        <v>180</v>
      </c>
      <c r="G451" s="138" t="s">
        <v>703</v>
      </c>
      <c r="H451" s="139">
        <v>5667</v>
      </c>
      <c r="I451" s="137">
        <v>4</v>
      </c>
      <c r="J451" s="140">
        <f>SUM('เลย '!F19)</f>
        <v>1658364.74</v>
      </c>
      <c r="K451" s="141">
        <f>SUM('เลย '!AM19)</f>
        <v>1787271.52</v>
      </c>
      <c r="L451" s="142">
        <f>'เลย '!AN19</f>
        <v>1208169.45</v>
      </c>
      <c r="M451" s="142">
        <f>'เลย '!AO19</f>
        <v>1301168.3999999999</v>
      </c>
      <c r="N451" s="138"/>
      <c r="O451" s="138"/>
      <c r="P451" s="138"/>
      <c r="Q451" s="130">
        <f t="shared" si="14"/>
        <v>-92998.949999999953</v>
      </c>
      <c r="R451" s="131">
        <f t="shared" si="15"/>
        <v>213.19383271572261</v>
      </c>
    </row>
    <row r="452" spans="1:18" x14ac:dyDescent="0.35">
      <c r="A452" s="137">
        <v>18</v>
      </c>
      <c r="B452" s="138" t="s">
        <v>60</v>
      </c>
      <c r="C452" s="138" t="s">
        <v>364</v>
      </c>
      <c r="D452" s="138" t="s">
        <v>365</v>
      </c>
      <c r="E452" s="138" t="s">
        <v>366</v>
      </c>
      <c r="F452" s="138" t="s">
        <v>180</v>
      </c>
      <c r="G452" s="138" t="s">
        <v>704</v>
      </c>
      <c r="H452" s="139">
        <v>1990</v>
      </c>
      <c r="I452" s="137">
        <v>2</v>
      </c>
      <c r="J452" s="140">
        <f>SUM('เลย '!F20)</f>
        <v>175175.11</v>
      </c>
      <c r="K452" s="141">
        <f>SUM('เลย '!AM20)</f>
        <v>178770.11</v>
      </c>
      <c r="L452" s="142">
        <f>'เลย '!AN20</f>
        <v>607923.44999999995</v>
      </c>
      <c r="M452" s="142">
        <f>'เลย '!AO20</f>
        <v>593246.64</v>
      </c>
      <c r="N452" s="138"/>
      <c r="O452" s="138"/>
      <c r="P452" s="138"/>
      <c r="Q452" s="130">
        <f t="shared" si="14"/>
        <v>14676.809999999939</v>
      </c>
      <c r="R452" s="131">
        <f t="shared" si="15"/>
        <v>305.48917085427132</v>
      </c>
    </row>
    <row r="453" spans="1:18" x14ac:dyDescent="0.35">
      <c r="A453" s="137">
        <v>19</v>
      </c>
      <c r="B453" s="138" t="s">
        <v>60</v>
      </c>
      <c r="C453" s="138" t="s">
        <v>364</v>
      </c>
      <c r="D453" s="138" t="s">
        <v>365</v>
      </c>
      <c r="E453" s="138" t="s">
        <v>366</v>
      </c>
      <c r="F453" s="138" t="s">
        <v>180</v>
      </c>
      <c r="G453" s="138" t="s">
        <v>705</v>
      </c>
      <c r="H453" s="139">
        <v>2504</v>
      </c>
      <c r="I453" s="137">
        <v>2</v>
      </c>
      <c r="J453" s="140">
        <f>SUM('เลย '!F21)</f>
        <v>326783.95</v>
      </c>
      <c r="K453" s="141">
        <f>SUM('เลย '!AM21)</f>
        <v>367593.37</v>
      </c>
      <c r="L453" s="142">
        <f>'เลย '!AN21</f>
        <v>577269.15</v>
      </c>
      <c r="M453" s="142">
        <f>'เลย '!AO21</f>
        <v>615261.84</v>
      </c>
      <c r="N453" s="138"/>
      <c r="O453" s="138"/>
      <c r="P453" s="138"/>
      <c r="Q453" s="130">
        <f t="shared" si="14"/>
        <v>-37992.689999999944</v>
      </c>
      <c r="R453" s="131">
        <f t="shared" si="15"/>
        <v>230.5387979233227</v>
      </c>
    </row>
    <row r="454" spans="1:18" x14ac:dyDescent="0.35">
      <c r="A454" s="137">
        <v>20</v>
      </c>
      <c r="B454" s="138" t="s">
        <v>60</v>
      </c>
      <c r="C454" s="138" t="s">
        <v>364</v>
      </c>
      <c r="D454" s="138" t="s">
        <v>365</v>
      </c>
      <c r="E454" s="138" t="s">
        <v>366</v>
      </c>
      <c r="F454" s="138" t="s">
        <v>180</v>
      </c>
      <c r="G454" s="138" t="s">
        <v>706</v>
      </c>
      <c r="H454" s="139">
        <v>2869</v>
      </c>
      <c r="I454" s="137">
        <v>2</v>
      </c>
      <c r="J454" s="140">
        <f>SUM('เลย '!F22)</f>
        <v>71006.28</v>
      </c>
      <c r="K454" s="141">
        <f>SUM('เลย '!AM22)</f>
        <v>105017.76</v>
      </c>
      <c r="L454" s="142">
        <f>'เลย '!AN22</f>
        <v>522150.52</v>
      </c>
      <c r="M454" s="142">
        <f>'เลย '!AO22</f>
        <v>674574.46</v>
      </c>
      <c r="N454" s="138"/>
      <c r="O454" s="138"/>
      <c r="P454" s="138"/>
      <c r="Q454" s="130">
        <f t="shared" si="14"/>
        <v>-152423.93999999994</v>
      </c>
      <c r="R454" s="131">
        <f t="shared" si="15"/>
        <v>181.99739281979785</v>
      </c>
    </row>
    <row r="455" spans="1:18" s="149" customFormat="1" x14ac:dyDescent="0.35">
      <c r="A455" s="143">
        <v>1</v>
      </c>
      <c r="B455" s="144" t="s">
        <v>60</v>
      </c>
      <c r="C455" s="144"/>
      <c r="D455" s="144"/>
      <c r="E455" s="144" t="s">
        <v>77</v>
      </c>
      <c r="F455" s="144"/>
      <c r="G455" s="144" t="s">
        <v>368</v>
      </c>
      <c r="H455" s="150">
        <f>SUM(H435:H454)</f>
        <v>73924</v>
      </c>
      <c r="I455" s="143"/>
      <c r="J455" s="146">
        <f>SUM(J435:J454)</f>
        <v>10233508.019999998</v>
      </c>
      <c r="K455" s="146">
        <f>SUM(K435:K454)</f>
        <v>12319724.379999997</v>
      </c>
      <c r="L455" s="146">
        <f>SUM(L435:L454)</f>
        <v>13709548.34</v>
      </c>
      <c r="M455" s="146">
        <f>SUM(M435:M454)</f>
        <v>14441328.140000004</v>
      </c>
      <c r="N455" s="144">
        <v>19</v>
      </c>
      <c r="O455" s="144">
        <v>19</v>
      </c>
      <c r="P455" s="144">
        <f>N455-O455</f>
        <v>0</v>
      </c>
      <c r="Q455" s="147">
        <f t="shared" ref="Q455:Q518" si="17">L455-M455</f>
        <v>-731779.80000000447</v>
      </c>
      <c r="R455" s="148">
        <f>L455/H455</f>
        <v>185.45463367783128</v>
      </c>
    </row>
    <row r="456" spans="1:18" x14ac:dyDescent="0.35">
      <c r="A456" s="137">
        <v>1</v>
      </c>
      <c r="B456" s="138" t="s">
        <v>60</v>
      </c>
      <c r="C456" s="138" t="s">
        <v>369</v>
      </c>
      <c r="D456" s="138" t="s">
        <v>81</v>
      </c>
      <c r="E456" s="138" t="s">
        <v>370</v>
      </c>
      <c r="F456" s="138" t="s">
        <v>210</v>
      </c>
      <c r="G456" s="138" t="s">
        <v>371</v>
      </c>
      <c r="H456" s="139"/>
      <c r="I456" s="137"/>
      <c r="J456" s="140"/>
      <c r="K456" s="141"/>
      <c r="L456" s="142"/>
      <c r="M456" s="142"/>
      <c r="N456" s="138"/>
      <c r="O456" s="138"/>
      <c r="P456" s="138"/>
    </row>
    <row r="457" spans="1:18" x14ac:dyDescent="0.35">
      <c r="A457" s="137">
        <v>2</v>
      </c>
      <c r="B457" s="138" t="s">
        <v>60</v>
      </c>
      <c r="C457" s="138" t="s">
        <v>369</v>
      </c>
      <c r="D457" s="138" t="s">
        <v>81</v>
      </c>
      <c r="E457" s="138" t="s">
        <v>370</v>
      </c>
      <c r="F457" s="138" t="s">
        <v>180</v>
      </c>
      <c r="G457" s="138" t="s">
        <v>707</v>
      </c>
      <c r="H457" s="139">
        <v>1771</v>
      </c>
      <c r="I457" s="137">
        <v>2</v>
      </c>
      <c r="J457" s="140">
        <f>'เลย '!F23</f>
        <v>92392.320000000007</v>
      </c>
      <c r="K457" s="141">
        <f>SUM('เลย '!AM23)</f>
        <v>95218.54</v>
      </c>
      <c r="L457" s="142">
        <f>'เลย '!AN23</f>
        <v>374925.7</v>
      </c>
      <c r="M457" s="142">
        <f>'เลย '!AO23</f>
        <v>434911.93000000005</v>
      </c>
      <c r="N457" s="138"/>
      <c r="O457" s="138"/>
      <c r="P457" s="138"/>
      <c r="Q457" s="130">
        <f t="shared" si="17"/>
        <v>-59986.23000000004</v>
      </c>
      <c r="R457" s="131">
        <f t="shared" ref="R457:R518" si="18">L457/H457</f>
        <v>211.70282326369284</v>
      </c>
    </row>
    <row r="458" spans="1:18" x14ac:dyDescent="0.35">
      <c r="A458" s="137">
        <v>3</v>
      </c>
      <c r="B458" s="138" t="s">
        <v>60</v>
      </c>
      <c r="C458" s="138" t="s">
        <v>369</v>
      </c>
      <c r="D458" s="138" t="s">
        <v>81</v>
      </c>
      <c r="E458" s="138" t="s">
        <v>370</v>
      </c>
      <c r="F458" s="138" t="s">
        <v>180</v>
      </c>
      <c r="G458" s="138" t="s">
        <v>708</v>
      </c>
      <c r="H458" s="139">
        <v>5076</v>
      </c>
      <c r="I458" s="137">
        <v>4</v>
      </c>
      <c r="J458" s="140">
        <f>'เลย '!F24</f>
        <v>482146.47</v>
      </c>
      <c r="K458" s="141">
        <f>SUM('เลย '!AM24)</f>
        <v>352184.29</v>
      </c>
      <c r="L458" s="142">
        <f>'เลย '!AN24</f>
        <v>852239.03</v>
      </c>
      <c r="M458" s="142">
        <f>'เลย '!AO24</f>
        <v>855244.36</v>
      </c>
      <c r="N458" s="138"/>
      <c r="O458" s="138"/>
      <c r="P458" s="138"/>
      <c r="Q458" s="130">
        <f t="shared" si="17"/>
        <v>-3005.3299999999581</v>
      </c>
      <c r="R458" s="131">
        <f t="shared" si="18"/>
        <v>167.89578999211977</v>
      </c>
    </row>
    <row r="459" spans="1:18" x14ac:dyDescent="0.35">
      <c r="A459" s="137">
        <v>4</v>
      </c>
      <c r="B459" s="138" t="s">
        <v>60</v>
      </c>
      <c r="C459" s="138" t="s">
        <v>369</v>
      </c>
      <c r="D459" s="138" t="s">
        <v>81</v>
      </c>
      <c r="E459" s="138" t="s">
        <v>370</v>
      </c>
      <c r="F459" s="138" t="s">
        <v>180</v>
      </c>
      <c r="G459" s="138" t="s">
        <v>709</v>
      </c>
      <c r="H459" s="139">
        <v>1132</v>
      </c>
      <c r="I459" s="137">
        <v>1</v>
      </c>
      <c r="J459" s="140">
        <f>'เลย '!F25</f>
        <v>237381.4</v>
      </c>
      <c r="K459" s="141">
        <f>SUM('เลย '!AM25)</f>
        <v>231602.30000000002</v>
      </c>
      <c r="L459" s="142">
        <f>'เลย '!AN25</f>
        <v>749366.88</v>
      </c>
      <c r="M459" s="142">
        <f>'เลย '!AO25</f>
        <v>761966.34</v>
      </c>
      <c r="N459" s="138"/>
      <c r="O459" s="138"/>
      <c r="P459" s="138"/>
      <c r="Q459" s="130">
        <f t="shared" si="17"/>
        <v>-12599.459999999963</v>
      </c>
      <c r="R459" s="131">
        <f t="shared" si="18"/>
        <v>661.98487632508829</v>
      </c>
    </row>
    <row r="460" spans="1:18" x14ac:dyDescent="0.35">
      <c r="A460" s="137">
        <v>5</v>
      </c>
      <c r="B460" s="138" t="s">
        <v>60</v>
      </c>
      <c r="C460" s="138" t="s">
        <v>369</v>
      </c>
      <c r="D460" s="138" t="s">
        <v>81</v>
      </c>
      <c r="E460" s="138" t="s">
        <v>370</v>
      </c>
      <c r="F460" s="138" t="s">
        <v>180</v>
      </c>
      <c r="G460" s="138" t="s">
        <v>710</v>
      </c>
      <c r="H460" s="139">
        <v>2987</v>
      </c>
      <c r="I460" s="137">
        <v>2</v>
      </c>
      <c r="J460" s="140">
        <f>'เลย '!F26</f>
        <v>307901.07</v>
      </c>
      <c r="K460" s="141">
        <f>SUM('เลย '!AM26)</f>
        <v>211970.97000000003</v>
      </c>
      <c r="L460" s="142">
        <f>'เลย '!AN26</f>
        <v>370788.86</v>
      </c>
      <c r="M460" s="142">
        <f>'เลย '!AO26</f>
        <v>420209.23000000004</v>
      </c>
      <c r="N460" s="138"/>
      <c r="O460" s="138"/>
      <c r="P460" s="138"/>
      <c r="Q460" s="130">
        <f t="shared" si="17"/>
        <v>-49420.370000000054</v>
      </c>
      <c r="R460" s="131">
        <f t="shared" si="18"/>
        <v>124.13420154000669</v>
      </c>
    </row>
    <row r="461" spans="1:18" x14ac:dyDescent="0.35">
      <c r="A461" s="137">
        <v>6</v>
      </c>
      <c r="B461" s="138" t="s">
        <v>60</v>
      </c>
      <c r="C461" s="138" t="s">
        <v>369</v>
      </c>
      <c r="D461" s="138" t="s">
        <v>81</v>
      </c>
      <c r="E461" s="138" t="s">
        <v>370</v>
      </c>
      <c r="F461" s="138" t="s">
        <v>180</v>
      </c>
      <c r="G461" s="138" t="s">
        <v>711</v>
      </c>
      <c r="H461" s="139">
        <v>2340</v>
      </c>
      <c r="I461" s="137">
        <v>2</v>
      </c>
      <c r="J461" s="140">
        <f>'เลย '!F27</f>
        <v>402065.82</v>
      </c>
      <c r="K461" s="141">
        <f>SUM('เลย '!AM27)</f>
        <v>373031.45</v>
      </c>
      <c r="L461" s="142">
        <f>'เลย '!AN27</f>
        <v>809309.36</v>
      </c>
      <c r="M461" s="142">
        <f>'เลย '!AO27</f>
        <v>691227.23</v>
      </c>
      <c r="N461" s="138"/>
      <c r="O461" s="138"/>
      <c r="P461" s="138"/>
      <c r="Q461" s="130">
        <f t="shared" si="17"/>
        <v>118082.13</v>
      </c>
      <c r="R461" s="131">
        <f t="shared" si="18"/>
        <v>345.85870085470083</v>
      </c>
    </row>
    <row r="462" spans="1:18" s="149" customFormat="1" x14ac:dyDescent="0.35">
      <c r="A462" s="143">
        <v>2</v>
      </c>
      <c r="B462" s="144" t="s">
        <v>60</v>
      </c>
      <c r="C462" s="144"/>
      <c r="D462" s="144"/>
      <c r="E462" s="144" t="s">
        <v>77</v>
      </c>
      <c r="F462" s="144"/>
      <c r="G462" s="144" t="s">
        <v>372</v>
      </c>
      <c r="H462" s="150">
        <f>SUM(H456:H461)</f>
        <v>13306</v>
      </c>
      <c r="I462" s="143"/>
      <c r="J462" s="146">
        <f>SUM(J456:J461)</f>
        <v>1521887.08</v>
      </c>
      <c r="K462" s="146">
        <f>SUM(K456:K461)</f>
        <v>1264007.55</v>
      </c>
      <c r="L462" s="146">
        <f>SUM(L456:L461)</f>
        <v>3156629.8299999996</v>
      </c>
      <c r="M462" s="146">
        <f>SUM(M456:M461)</f>
        <v>3163559.09</v>
      </c>
      <c r="N462" s="144">
        <v>5</v>
      </c>
      <c r="O462" s="144">
        <v>5</v>
      </c>
      <c r="P462" s="144">
        <f>N462-O462</f>
        <v>0</v>
      </c>
      <c r="Q462" s="147">
        <f t="shared" si="17"/>
        <v>-6929.2600000002421</v>
      </c>
      <c r="R462" s="148">
        <f>L462/H462</f>
        <v>237.23356606042384</v>
      </c>
    </row>
    <row r="463" spans="1:18" x14ac:dyDescent="0.35">
      <c r="A463" s="137">
        <v>1</v>
      </c>
      <c r="B463" s="138" t="s">
        <v>60</v>
      </c>
      <c r="C463" s="138" t="s">
        <v>373</v>
      </c>
      <c r="D463" s="138" t="s">
        <v>88</v>
      </c>
      <c r="E463" s="138" t="s">
        <v>374</v>
      </c>
      <c r="F463" s="138" t="s">
        <v>210</v>
      </c>
      <c r="G463" s="138" t="s">
        <v>375</v>
      </c>
      <c r="H463" s="139"/>
      <c r="I463" s="137"/>
      <c r="J463" s="140"/>
      <c r="K463" s="141"/>
      <c r="L463" s="142"/>
      <c r="M463" s="142"/>
      <c r="N463" s="138"/>
      <c r="O463" s="138"/>
      <c r="P463" s="138"/>
    </row>
    <row r="464" spans="1:18" x14ac:dyDescent="0.35">
      <c r="A464" s="137">
        <v>2</v>
      </c>
      <c r="B464" s="138" t="s">
        <v>60</v>
      </c>
      <c r="C464" s="138" t="s">
        <v>373</v>
      </c>
      <c r="D464" s="138" t="s">
        <v>88</v>
      </c>
      <c r="E464" s="138" t="s">
        <v>374</v>
      </c>
      <c r="F464" s="138" t="s">
        <v>180</v>
      </c>
      <c r="G464" s="138" t="s">
        <v>712</v>
      </c>
      <c r="H464" s="139">
        <v>4716</v>
      </c>
      <c r="I464" s="137">
        <v>4</v>
      </c>
      <c r="J464" s="140">
        <f>'เลย '!F28</f>
        <v>470820.84</v>
      </c>
      <c r="K464" s="141">
        <f>SUM('เลย '!AM28)</f>
        <v>462165.30000000005</v>
      </c>
      <c r="L464" s="142">
        <f>'เลย '!AN28</f>
        <v>1408978.34</v>
      </c>
      <c r="M464" s="142">
        <f>'เลย '!AO28</f>
        <v>1388310.11</v>
      </c>
      <c r="N464" s="138"/>
      <c r="O464" s="138"/>
      <c r="P464" s="138"/>
      <c r="Q464" s="130">
        <f t="shared" si="17"/>
        <v>20668.229999999981</v>
      </c>
      <c r="R464" s="131">
        <f t="shared" si="18"/>
        <v>298.76555131467347</v>
      </c>
    </row>
    <row r="465" spans="1:18" x14ac:dyDescent="0.35">
      <c r="A465" s="137">
        <v>3</v>
      </c>
      <c r="B465" s="138" t="s">
        <v>60</v>
      </c>
      <c r="C465" s="138" t="s">
        <v>373</v>
      </c>
      <c r="D465" s="138" t="s">
        <v>88</v>
      </c>
      <c r="E465" s="138" t="s">
        <v>374</v>
      </c>
      <c r="F465" s="138" t="s">
        <v>180</v>
      </c>
      <c r="G465" s="138" t="s">
        <v>713</v>
      </c>
      <c r="H465" s="139">
        <v>2694</v>
      </c>
      <c r="I465" s="137">
        <v>2</v>
      </c>
      <c r="J465" s="140">
        <f>'เลย '!F29</f>
        <v>259604.44</v>
      </c>
      <c r="K465" s="141">
        <f>SUM('เลย '!AM29)</f>
        <v>268445.22000000003</v>
      </c>
      <c r="L465" s="142">
        <f>'เลย '!AN29</f>
        <v>486713.55</v>
      </c>
      <c r="M465" s="142">
        <f>'เลย '!AO29</f>
        <v>587984.31999999995</v>
      </c>
      <c r="N465" s="138"/>
      <c r="O465" s="138"/>
      <c r="P465" s="138"/>
      <c r="Q465" s="130">
        <f t="shared" si="17"/>
        <v>-101270.76999999996</v>
      </c>
      <c r="R465" s="131">
        <f t="shared" si="18"/>
        <v>180.66575723830735</v>
      </c>
    </row>
    <row r="466" spans="1:18" x14ac:dyDescent="0.35">
      <c r="A466" s="137">
        <v>4</v>
      </c>
      <c r="B466" s="138" t="s">
        <v>60</v>
      </c>
      <c r="C466" s="138" t="s">
        <v>373</v>
      </c>
      <c r="D466" s="138" t="s">
        <v>88</v>
      </c>
      <c r="E466" s="138" t="s">
        <v>374</v>
      </c>
      <c r="F466" s="138" t="s">
        <v>180</v>
      </c>
      <c r="G466" s="138" t="s">
        <v>714</v>
      </c>
      <c r="H466" s="139">
        <v>3656</v>
      </c>
      <c r="I466" s="137">
        <v>3</v>
      </c>
      <c r="J466" s="140">
        <f>'เลย '!F30</f>
        <v>527636.96</v>
      </c>
      <c r="K466" s="141">
        <f>SUM('เลย '!AM30)</f>
        <v>567797.27999999991</v>
      </c>
      <c r="L466" s="142">
        <f>'เลย '!AN30</f>
        <v>434330.89</v>
      </c>
      <c r="M466" s="142">
        <f>'เลย '!AO30</f>
        <v>436159.78</v>
      </c>
      <c r="N466" s="138"/>
      <c r="O466" s="138"/>
      <c r="P466" s="138"/>
      <c r="Q466" s="130">
        <f t="shared" si="17"/>
        <v>-1828.890000000014</v>
      </c>
      <c r="R466" s="131">
        <f t="shared" si="18"/>
        <v>118.79947757111597</v>
      </c>
    </row>
    <row r="467" spans="1:18" x14ac:dyDescent="0.35">
      <c r="A467" s="137">
        <v>5</v>
      </c>
      <c r="B467" s="138" t="s">
        <v>60</v>
      </c>
      <c r="C467" s="138" t="s">
        <v>373</v>
      </c>
      <c r="D467" s="138" t="s">
        <v>88</v>
      </c>
      <c r="E467" s="138" t="s">
        <v>374</v>
      </c>
      <c r="F467" s="138" t="s">
        <v>180</v>
      </c>
      <c r="G467" s="138" t="s">
        <v>715</v>
      </c>
      <c r="H467" s="139">
        <v>4918</v>
      </c>
      <c r="I467" s="137">
        <v>4</v>
      </c>
      <c r="J467" s="140">
        <f>'เลย '!F31</f>
        <v>277146.71000000002</v>
      </c>
      <c r="K467" s="141">
        <f>SUM('เลย '!AM31)</f>
        <v>303742.35000000003</v>
      </c>
      <c r="L467" s="142">
        <f>'เลย '!AN31</f>
        <v>879577.48999999987</v>
      </c>
      <c r="M467" s="142">
        <f>'เลย '!AO31</f>
        <v>895592.57000000007</v>
      </c>
      <c r="N467" s="138"/>
      <c r="O467" s="138"/>
      <c r="P467" s="138"/>
      <c r="Q467" s="130">
        <f t="shared" si="17"/>
        <v>-16015.080000000191</v>
      </c>
      <c r="R467" s="131">
        <f t="shared" si="18"/>
        <v>178.84861529076858</v>
      </c>
    </row>
    <row r="468" spans="1:18" x14ac:dyDescent="0.35">
      <c r="A468" s="137">
        <v>6</v>
      </c>
      <c r="B468" s="138" t="s">
        <v>60</v>
      </c>
      <c r="C468" s="138" t="s">
        <v>373</v>
      </c>
      <c r="D468" s="138" t="s">
        <v>88</v>
      </c>
      <c r="E468" s="138" t="s">
        <v>374</v>
      </c>
      <c r="F468" s="138" t="s">
        <v>180</v>
      </c>
      <c r="G468" s="138" t="s">
        <v>716</v>
      </c>
      <c r="H468" s="139">
        <v>2308</v>
      </c>
      <c r="I468" s="137">
        <v>2</v>
      </c>
      <c r="J468" s="140">
        <f>'เลย '!F32</f>
        <v>169233.66</v>
      </c>
      <c r="K468" s="141">
        <f>SUM('เลย '!AM32)</f>
        <v>199617.63</v>
      </c>
      <c r="L468" s="142">
        <f>'เลย '!AN32</f>
        <v>570617.32999999996</v>
      </c>
      <c r="M468" s="142">
        <f>'เลย '!AO32</f>
        <v>651578.62</v>
      </c>
      <c r="N468" s="138"/>
      <c r="O468" s="138"/>
      <c r="P468" s="138"/>
      <c r="Q468" s="130">
        <f t="shared" si="17"/>
        <v>-80961.290000000037</v>
      </c>
      <c r="R468" s="131">
        <f t="shared" si="18"/>
        <v>247.23454506065855</v>
      </c>
    </row>
    <row r="469" spans="1:18" x14ac:dyDescent="0.35">
      <c r="A469" s="137">
        <v>7</v>
      </c>
      <c r="B469" s="138" t="s">
        <v>60</v>
      </c>
      <c r="C469" s="138" t="s">
        <v>373</v>
      </c>
      <c r="D469" s="138" t="s">
        <v>88</v>
      </c>
      <c r="E469" s="138" t="s">
        <v>374</v>
      </c>
      <c r="F469" s="138" t="s">
        <v>180</v>
      </c>
      <c r="G469" s="138" t="s">
        <v>717</v>
      </c>
      <c r="H469" s="139">
        <v>1606</v>
      </c>
      <c r="I469" s="137">
        <v>2</v>
      </c>
      <c r="J469" s="140">
        <f>'เลย '!F33</f>
        <v>425045.64</v>
      </c>
      <c r="K469" s="141">
        <f>SUM('เลย '!AM33)</f>
        <v>479744.55</v>
      </c>
      <c r="L469" s="142">
        <f>'เลย '!AN33</f>
        <v>395261.82999999996</v>
      </c>
      <c r="M469" s="142">
        <f>'เลย '!AO33</f>
        <v>470984.97</v>
      </c>
      <c r="N469" s="138"/>
      <c r="O469" s="138"/>
      <c r="P469" s="138"/>
      <c r="Q469" s="130">
        <f t="shared" si="17"/>
        <v>-75723.140000000014</v>
      </c>
      <c r="R469" s="131">
        <f t="shared" si="18"/>
        <v>246.11570983810708</v>
      </c>
    </row>
    <row r="470" spans="1:18" x14ac:dyDescent="0.35">
      <c r="A470" s="137">
        <v>8</v>
      </c>
      <c r="B470" s="138" t="s">
        <v>60</v>
      </c>
      <c r="C470" s="138" t="s">
        <v>373</v>
      </c>
      <c r="D470" s="138" t="s">
        <v>88</v>
      </c>
      <c r="E470" s="138" t="s">
        <v>374</v>
      </c>
      <c r="F470" s="138" t="s">
        <v>180</v>
      </c>
      <c r="G470" s="138" t="s">
        <v>718</v>
      </c>
      <c r="H470" s="139">
        <v>2622</v>
      </c>
      <c r="I470" s="137">
        <v>2</v>
      </c>
      <c r="J470" s="140">
        <f>'เลย '!F34</f>
        <v>288211.59999999998</v>
      </c>
      <c r="K470" s="141">
        <f>SUM('เลย '!AM34)</f>
        <v>46411.659999999974</v>
      </c>
      <c r="L470" s="142">
        <f>'เลย '!AN34</f>
        <v>798433.09</v>
      </c>
      <c r="M470" s="142">
        <f>'เลย '!AO34</f>
        <v>849388.91999999993</v>
      </c>
      <c r="N470" s="138"/>
      <c r="O470" s="138"/>
      <c r="P470" s="138"/>
      <c r="Q470" s="130">
        <f t="shared" si="17"/>
        <v>-50955.829999999958</v>
      </c>
      <c r="R470" s="131">
        <f t="shared" si="18"/>
        <v>304.51300152555302</v>
      </c>
    </row>
    <row r="471" spans="1:18" x14ac:dyDescent="0.35">
      <c r="A471" s="137">
        <v>9</v>
      </c>
      <c r="B471" s="138" t="s">
        <v>60</v>
      </c>
      <c r="C471" s="138" t="s">
        <v>373</v>
      </c>
      <c r="D471" s="138" t="s">
        <v>88</v>
      </c>
      <c r="E471" s="138" t="s">
        <v>374</v>
      </c>
      <c r="F471" s="138" t="s">
        <v>180</v>
      </c>
      <c r="G471" s="138" t="s">
        <v>719</v>
      </c>
      <c r="H471" s="139">
        <v>2397</v>
      </c>
      <c r="I471" s="137">
        <v>2</v>
      </c>
      <c r="J471" s="140">
        <f>'เลย '!F35</f>
        <v>333275.84999999998</v>
      </c>
      <c r="K471" s="141">
        <f>SUM('เลย '!AM35)</f>
        <v>93167.919999999984</v>
      </c>
      <c r="L471" s="142">
        <f>'เลย '!AN35</f>
        <v>254713.08</v>
      </c>
      <c r="M471" s="142">
        <f>'เลย '!AO35</f>
        <v>374047.21</v>
      </c>
      <c r="N471" s="138"/>
      <c r="O471" s="138"/>
      <c r="P471" s="138"/>
      <c r="Q471" s="130">
        <f t="shared" si="17"/>
        <v>-119334.13000000003</v>
      </c>
      <c r="R471" s="131">
        <f t="shared" si="18"/>
        <v>106.26327909887358</v>
      </c>
    </row>
    <row r="472" spans="1:18" x14ac:dyDescent="0.35">
      <c r="A472" s="137">
        <v>10</v>
      </c>
      <c r="B472" s="138" t="s">
        <v>60</v>
      </c>
      <c r="C472" s="138" t="s">
        <v>373</v>
      </c>
      <c r="D472" s="138" t="s">
        <v>88</v>
      </c>
      <c r="E472" s="138" t="s">
        <v>374</v>
      </c>
      <c r="F472" s="138" t="s">
        <v>180</v>
      </c>
      <c r="G472" s="138" t="s">
        <v>720</v>
      </c>
      <c r="H472" s="139">
        <v>1711</v>
      </c>
      <c r="I472" s="137">
        <v>2</v>
      </c>
      <c r="J472" s="140">
        <f>'เลย '!F36</f>
        <v>132705.51</v>
      </c>
      <c r="K472" s="141">
        <f>SUM('เลย '!AM36)</f>
        <v>157730.26</v>
      </c>
      <c r="L472" s="142">
        <f>'เลย '!AN36</f>
        <v>489102.88</v>
      </c>
      <c r="M472" s="142">
        <f>'เลย '!AO36</f>
        <v>484147.30000000005</v>
      </c>
      <c r="N472" s="138"/>
      <c r="O472" s="138"/>
      <c r="P472" s="138"/>
      <c r="Q472" s="130">
        <f t="shared" si="17"/>
        <v>4955.5799999999581</v>
      </c>
      <c r="R472" s="131">
        <f t="shared" si="18"/>
        <v>285.8579076563413</v>
      </c>
    </row>
    <row r="473" spans="1:18" x14ac:dyDescent="0.35">
      <c r="A473" s="137">
        <v>11</v>
      </c>
      <c r="B473" s="138" t="s">
        <v>60</v>
      </c>
      <c r="C473" s="138" t="s">
        <v>373</v>
      </c>
      <c r="D473" s="138" t="s">
        <v>88</v>
      </c>
      <c r="E473" s="138" t="s">
        <v>374</v>
      </c>
      <c r="F473" s="138" t="s">
        <v>180</v>
      </c>
      <c r="G473" s="138" t="s">
        <v>721</v>
      </c>
      <c r="H473" s="139">
        <v>2477</v>
      </c>
      <c r="I473" s="137">
        <v>2</v>
      </c>
      <c r="J473" s="140">
        <f>'เลย '!F37</f>
        <v>146261.56</v>
      </c>
      <c r="K473" s="141">
        <f>SUM('เลย '!AM37)</f>
        <v>249218.16000000003</v>
      </c>
      <c r="L473" s="142">
        <f>'เลย '!AN37</f>
        <v>584830.86</v>
      </c>
      <c r="M473" s="142">
        <f>'เลย '!AO37</f>
        <v>640698.75</v>
      </c>
      <c r="N473" s="138"/>
      <c r="O473" s="138"/>
      <c r="P473" s="138"/>
      <c r="Q473" s="130">
        <f t="shared" si="17"/>
        <v>-55867.890000000014</v>
      </c>
      <c r="R473" s="131">
        <f t="shared" si="18"/>
        <v>236.10450545014129</v>
      </c>
    </row>
    <row r="474" spans="1:18" x14ac:dyDescent="0.35">
      <c r="A474" s="137">
        <v>12</v>
      </c>
      <c r="B474" s="138" t="s">
        <v>60</v>
      </c>
      <c r="C474" s="138" t="s">
        <v>373</v>
      </c>
      <c r="D474" s="138" t="s">
        <v>88</v>
      </c>
      <c r="E474" s="138" t="s">
        <v>374</v>
      </c>
      <c r="F474" s="138" t="s">
        <v>180</v>
      </c>
      <c r="G474" s="138" t="s">
        <v>722</v>
      </c>
      <c r="H474" s="139">
        <v>1987</v>
      </c>
      <c r="I474" s="137">
        <v>2</v>
      </c>
      <c r="J474" s="140">
        <f>'เลย '!F38</f>
        <v>80497.17</v>
      </c>
      <c r="K474" s="141">
        <f>SUM('เลย '!AM38)</f>
        <v>126147.59000000001</v>
      </c>
      <c r="L474" s="142">
        <f>'เลย '!AN38</f>
        <v>561932.17000000004</v>
      </c>
      <c r="M474" s="142">
        <f>'เลย '!AO38</f>
        <v>669334.71</v>
      </c>
      <c r="N474" s="138"/>
      <c r="O474" s="138"/>
      <c r="P474" s="138"/>
      <c r="Q474" s="130">
        <f t="shared" si="17"/>
        <v>-107402.53999999992</v>
      </c>
      <c r="R474" s="131">
        <f t="shared" si="18"/>
        <v>282.80431303472574</v>
      </c>
    </row>
    <row r="475" spans="1:18" x14ac:dyDescent="0.35">
      <c r="A475" s="137">
        <v>13</v>
      </c>
      <c r="B475" s="138" t="s">
        <v>60</v>
      </c>
      <c r="C475" s="138" t="s">
        <v>373</v>
      </c>
      <c r="D475" s="138" t="s">
        <v>88</v>
      </c>
      <c r="E475" s="138" t="s">
        <v>374</v>
      </c>
      <c r="F475" s="138" t="s">
        <v>180</v>
      </c>
      <c r="G475" s="138" t="s">
        <v>723</v>
      </c>
      <c r="H475" s="139">
        <v>3047</v>
      </c>
      <c r="I475" s="137">
        <v>3</v>
      </c>
      <c r="J475" s="140">
        <f>'เลย '!F39</f>
        <v>585015.69999999995</v>
      </c>
      <c r="K475" s="141">
        <f>SUM('เลย '!AM39)</f>
        <v>571087.37999999989</v>
      </c>
      <c r="L475" s="142">
        <f>'เลย '!AN39</f>
        <v>441976.69</v>
      </c>
      <c r="M475" s="142">
        <f>'เลย '!AO39</f>
        <v>13171363.32</v>
      </c>
      <c r="N475" s="138"/>
      <c r="O475" s="138"/>
      <c r="P475" s="138"/>
      <c r="Q475" s="130">
        <f t="shared" si="17"/>
        <v>-12729386.630000001</v>
      </c>
      <c r="R475" s="131">
        <f t="shared" si="18"/>
        <v>145.05306531014114</v>
      </c>
    </row>
    <row r="476" spans="1:18" x14ac:dyDescent="0.35">
      <c r="A476" s="137">
        <v>14</v>
      </c>
      <c r="B476" s="138" t="s">
        <v>60</v>
      </c>
      <c r="C476" s="138" t="s">
        <v>373</v>
      </c>
      <c r="D476" s="138" t="s">
        <v>88</v>
      </c>
      <c r="E476" s="138" t="s">
        <v>374</v>
      </c>
      <c r="F476" s="138" t="s">
        <v>180</v>
      </c>
      <c r="G476" s="138" t="s">
        <v>724</v>
      </c>
      <c r="H476" s="139">
        <v>2101</v>
      </c>
      <c r="I476" s="137">
        <v>2</v>
      </c>
      <c r="J476" s="140">
        <f>'เลย '!F40</f>
        <v>364509.63</v>
      </c>
      <c r="K476" s="141">
        <f>SUM('เลย '!AM40)</f>
        <v>135716.79000000004</v>
      </c>
      <c r="L476" s="142">
        <f>'เลย '!AN40</f>
        <v>626926.30000000005</v>
      </c>
      <c r="M476" s="142">
        <f>'เลย '!AO40</f>
        <v>755832.76</v>
      </c>
      <c r="N476" s="138"/>
      <c r="O476" s="138"/>
      <c r="P476" s="138"/>
      <c r="Q476" s="130">
        <f t="shared" si="17"/>
        <v>-128906.45999999996</v>
      </c>
      <c r="R476" s="131">
        <f t="shared" si="18"/>
        <v>298.39424083769637</v>
      </c>
    </row>
    <row r="477" spans="1:18" x14ac:dyDescent="0.35">
      <c r="A477" s="137">
        <v>15</v>
      </c>
      <c r="B477" s="138" t="s">
        <v>60</v>
      </c>
      <c r="C477" s="138" t="s">
        <v>373</v>
      </c>
      <c r="D477" s="138" t="s">
        <v>88</v>
      </c>
      <c r="E477" s="138" t="s">
        <v>374</v>
      </c>
      <c r="F477" s="138" t="s">
        <v>180</v>
      </c>
      <c r="G477" s="138" t="s">
        <v>725</v>
      </c>
      <c r="H477" s="139">
        <v>1995</v>
      </c>
      <c r="I477" s="137">
        <v>2</v>
      </c>
      <c r="J477" s="140">
        <f>'เลย '!F41</f>
        <v>298103.67</v>
      </c>
      <c r="K477" s="141">
        <f>SUM('เลย '!AM41)</f>
        <v>242932.71</v>
      </c>
      <c r="L477" s="142">
        <f>'เลย '!AN41</f>
        <v>533704.01</v>
      </c>
      <c r="M477" s="142">
        <f>'เลย '!AO41</f>
        <v>621934.65999999992</v>
      </c>
      <c r="N477" s="138"/>
      <c r="O477" s="138"/>
      <c r="P477" s="138"/>
      <c r="Q477" s="130">
        <f t="shared" si="17"/>
        <v>-88230.649999999907</v>
      </c>
      <c r="R477" s="131">
        <f t="shared" si="18"/>
        <v>267.52080701754386</v>
      </c>
    </row>
    <row r="478" spans="1:18" s="149" customFormat="1" x14ac:dyDescent="0.35">
      <c r="A478" s="143">
        <v>3</v>
      </c>
      <c r="B478" s="144" t="s">
        <v>60</v>
      </c>
      <c r="C478" s="144"/>
      <c r="D478" s="144"/>
      <c r="E478" s="144" t="s">
        <v>77</v>
      </c>
      <c r="F478" s="144"/>
      <c r="G478" s="144" t="s">
        <v>376</v>
      </c>
      <c r="H478" s="150">
        <f>SUM(H463:H477)</f>
        <v>38235</v>
      </c>
      <c r="I478" s="143"/>
      <c r="J478" s="146">
        <f>SUM(J463:J477)</f>
        <v>4358068.9399999995</v>
      </c>
      <c r="K478" s="146">
        <f>SUM(K463:K477)</f>
        <v>3903924.8</v>
      </c>
      <c r="L478" s="146">
        <f>SUM(L463:L477)</f>
        <v>8467098.5100000016</v>
      </c>
      <c r="M478" s="146">
        <f>SUM(M463:M477)</f>
        <v>21997358</v>
      </c>
      <c r="N478" s="144">
        <v>14</v>
      </c>
      <c r="O478" s="144">
        <v>14</v>
      </c>
      <c r="P478" s="144">
        <f>N478-O478</f>
        <v>0</v>
      </c>
      <c r="Q478" s="147">
        <f t="shared" si="17"/>
        <v>-13530259.489999998</v>
      </c>
      <c r="R478" s="148">
        <f>L478/H478</f>
        <v>221.44889525304046</v>
      </c>
    </row>
    <row r="479" spans="1:18" x14ac:dyDescent="0.35">
      <c r="A479" s="137">
        <v>1</v>
      </c>
      <c r="B479" s="138" t="s">
        <v>60</v>
      </c>
      <c r="C479" s="138" t="s">
        <v>377</v>
      </c>
      <c r="D479" s="138" t="s">
        <v>95</v>
      </c>
      <c r="E479" s="138" t="s">
        <v>378</v>
      </c>
      <c r="F479" s="138" t="s">
        <v>210</v>
      </c>
      <c r="G479" s="138" t="s">
        <v>379</v>
      </c>
      <c r="H479" s="139"/>
      <c r="I479" s="137"/>
      <c r="J479" s="140"/>
      <c r="K479" s="141"/>
      <c r="L479" s="142"/>
      <c r="M479" s="142"/>
      <c r="N479" s="138"/>
      <c r="O479" s="138"/>
      <c r="P479" s="138"/>
    </row>
    <row r="480" spans="1:18" x14ac:dyDescent="0.35">
      <c r="A480" s="137">
        <v>2</v>
      </c>
      <c r="B480" s="138" t="s">
        <v>60</v>
      </c>
      <c r="C480" s="138" t="s">
        <v>377</v>
      </c>
      <c r="D480" s="138" t="s">
        <v>95</v>
      </c>
      <c r="E480" s="138" t="s">
        <v>378</v>
      </c>
      <c r="F480" s="138" t="s">
        <v>180</v>
      </c>
      <c r="G480" s="138" t="s">
        <v>726</v>
      </c>
      <c r="H480" s="139">
        <v>3634</v>
      </c>
      <c r="I480" s="137">
        <v>3</v>
      </c>
      <c r="J480" s="140">
        <f>'เลย '!F42</f>
        <v>448449.14</v>
      </c>
      <c r="K480" s="141">
        <f>SUM('เลย '!AM42)</f>
        <v>454314.13</v>
      </c>
      <c r="L480" s="142">
        <f>'เลย '!AN42</f>
        <v>723674.11</v>
      </c>
      <c r="M480" s="142">
        <f>'เลย '!AO42</f>
        <v>684414.79</v>
      </c>
      <c r="N480" s="138"/>
      <c r="O480" s="138"/>
      <c r="P480" s="138"/>
      <c r="Q480" s="130">
        <f t="shared" si="17"/>
        <v>39259.319999999949</v>
      </c>
      <c r="R480" s="131">
        <f t="shared" si="18"/>
        <v>199.13982113373692</v>
      </c>
    </row>
    <row r="481" spans="1:18" x14ac:dyDescent="0.35">
      <c r="A481" s="137">
        <v>3</v>
      </c>
      <c r="B481" s="138" t="s">
        <v>60</v>
      </c>
      <c r="C481" s="138" t="s">
        <v>377</v>
      </c>
      <c r="D481" s="138" t="s">
        <v>95</v>
      </c>
      <c r="E481" s="138" t="s">
        <v>378</v>
      </c>
      <c r="F481" s="138" t="s">
        <v>180</v>
      </c>
      <c r="G481" s="138" t="s">
        <v>727</v>
      </c>
      <c r="H481" s="139">
        <v>4970</v>
      </c>
      <c r="I481" s="137">
        <v>4</v>
      </c>
      <c r="J481" s="140">
        <f>'เลย '!F43</f>
        <v>634776.13</v>
      </c>
      <c r="K481" s="141">
        <f>SUM('เลย '!AM43)</f>
        <v>760297.12</v>
      </c>
      <c r="L481" s="142">
        <f>'เลย '!AN43</f>
        <v>1091183.1499999999</v>
      </c>
      <c r="M481" s="142">
        <f>'เลย '!AO43</f>
        <v>1106462.5599999998</v>
      </c>
      <c r="N481" s="138"/>
      <c r="O481" s="138"/>
      <c r="P481" s="138"/>
      <c r="Q481" s="130">
        <f t="shared" si="17"/>
        <v>-15279.409999999916</v>
      </c>
      <c r="R481" s="131">
        <f t="shared" si="18"/>
        <v>219.55395372233397</v>
      </c>
    </row>
    <row r="482" spans="1:18" x14ac:dyDescent="0.35">
      <c r="A482" s="137">
        <v>4</v>
      </c>
      <c r="B482" s="138" t="s">
        <v>60</v>
      </c>
      <c r="C482" s="138" t="s">
        <v>377</v>
      </c>
      <c r="D482" s="138" t="s">
        <v>95</v>
      </c>
      <c r="E482" s="138" t="s">
        <v>378</v>
      </c>
      <c r="F482" s="138" t="s">
        <v>180</v>
      </c>
      <c r="G482" s="138" t="s">
        <v>728</v>
      </c>
      <c r="H482" s="139">
        <v>3463</v>
      </c>
      <c r="I482" s="137">
        <v>3</v>
      </c>
      <c r="J482" s="140">
        <f>'เลย '!F44</f>
        <v>777667.18</v>
      </c>
      <c r="K482" s="141">
        <f>SUM('เลย '!AM44)</f>
        <v>811221.53</v>
      </c>
      <c r="L482" s="142">
        <f>'เลย '!AN44</f>
        <v>748436.8</v>
      </c>
      <c r="M482" s="142">
        <f>'เลย '!AO44</f>
        <v>652366.94999999995</v>
      </c>
      <c r="N482" s="138"/>
      <c r="O482" s="138"/>
      <c r="P482" s="138"/>
      <c r="Q482" s="130">
        <f t="shared" si="17"/>
        <v>96069.850000000093</v>
      </c>
      <c r="R482" s="131">
        <f t="shared" si="18"/>
        <v>216.12382327461739</v>
      </c>
    </row>
    <row r="483" spans="1:18" x14ac:dyDescent="0.35">
      <c r="A483" s="137">
        <v>5</v>
      </c>
      <c r="B483" s="138" t="s">
        <v>60</v>
      </c>
      <c r="C483" s="138" t="s">
        <v>377</v>
      </c>
      <c r="D483" s="138" t="s">
        <v>95</v>
      </c>
      <c r="E483" s="138" t="s">
        <v>378</v>
      </c>
      <c r="F483" s="138" t="s">
        <v>180</v>
      </c>
      <c r="G483" s="138" t="s">
        <v>729</v>
      </c>
      <c r="H483" s="139">
        <v>1364</v>
      </c>
      <c r="I483" s="137">
        <v>1</v>
      </c>
      <c r="J483" s="140">
        <f>'เลย '!F45</f>
        <v>268706.05</v>
      </c>
      <c r="K483" s="141">
        <f>SUM('เลย '!AM45)</f>
        <v>291723.78999999998</v>
      </c>
      <c r="L483" s="142">
        <f>'เลย '!AN45</f>
        <v>451343.07999999996</v>
      </c>
      <c r="M483" s="142">
        <f>'เลย '!AO45</f>
        <v>429419.34</v>
      </c>
      <c r="N483" s="138"/>
      <c r="O483" s="138"/>
      <c r="P483" s="138"/>
      <c r="Q483" s="130">
        <f t="shared" si="17"/>
        <v>21923.739999999932</v>
      </c>
      <c r="R483" s="131">
        <f t="shared" si="18"/>
        <v>330.89668621700878</v>
      </c>
    </row>
    <row r="484" spans="1:18" x14ac:dyDescent="0.35">
      <c r="A484" s="137">
        <v>6</v>
      </c>
      <c r="B484" s="138" t="s">
        <v>60</v>
      </c>
      <c r="C484" s="138" t="s">
        <v>377</v>
      </c>
      <c r="D484" s="138" t="s">
        <v>95</v>
      </c>
      <c r="E484" s="138" t="s">
        <v>378</v>
      </c>
      <c r="F484" s="138" t="s">
        <v>180</v>
      </c>
      <c r="G484" s="138" t="s">
        <v>730</v>
      </c>
      <c r="H484" s="139">
        <v>4858</v>
      </c>
      <c r="I484" s="137">
        <v>4</v>
      </c>
      <c r="J484" s="140">
        <f>'เลย '!F46</f>
        <v>266022.09999999998</v>
      </c>
      <c r="K484" s="141">
        <f>SUM('เลย '!AM46)</f>
        <v>265299.43</v>
      </c>
      <c r="L484" s="142">
        <f>'เลย '!AN46</f>
        <v>806895.15</v>
      </c>
      <c r="M484" s="142">
        <f>'เลย '!AO46</f>
        <v>822999</v>
      </c>
      <c r="N484" s="138"/>
      <c r="O484" s="138"/>
      <c r="P484" s="138"/>
      <c r="Q484" s="130">
        <f t="shared" si="17"/>
        <v>-16103.849999999977</v>
      </c>
      <c r="R484" s="131">
        <f t="shared" si="18"/>
        <v>166.09616097159326</v>
      </c>
    </row>
    <row r="485" spans="1:18" x14ac:dyDescent="0.35">
      <c r="A485" s="137">
        <v>7</v>
      </c>
      <c r="B485" s="138" t="s">
        <v>60</v>
      </c>
      <c r="C485" s="138" t="s">
        <v>377</v>
      </c>
      <c r="D485" s="138" t="s">
        <v>95</v>
      </c>
      <c r="E485" s="138" t="s">
        <v>378</v>
      </c>
      <c r="F485" s="138" t="s">
        <v>180</v>
      </c>
      <c r="G485" s="138" t="s">
        <v>731</v>
      </c>
      <c r="H485" s="139">
        <v>3450</v>
      </c>
      <c r="I485" s="137">
        <v>3</v>
      </c>
      <c r="J485" s="140">
        <f>'เลย '!F47</f>
        <v>711707.52</v>
      </c>
      <c r="K485" s="141">
        <f>SUM('เลย '!AM47)</f>
        <v>698409.39</v>
      </c>
      <c r="L485" s="142">
        <f>'เลย '!AN47</f>
        <v>776815.15</v>
      </c>
      <c r="M485" s="142">
        <f>'เลย '!AO47</f>
        <v>693561.84</v>
      </c>
      <c r="N485" s="138"/>
      <c r="O485" s="138"/>
      <c r="P485" s="138"/>
      <c r="Q485" s="130">
        <f t="shared" si="17"/>
        <v>83253.310000000056</v>
      </c>
      <c r="R485" s="131">
        <f t="shared" si="18"/>
        <v>225.16381159420291</v>
      </c>
    </row>
    <row r="486" spans="1:18" x14ac:dyDescent="0.35">
      <c r="A486" s="137">
        <v>8</v>
      </c>
      <c r="B486" s="138" t="s">
        <v>60</v>
      </c>
      <c r="C486" s="138" t="s">
        <v>377</v>
      </c>
      <c r="D486" s="138" t="s">
        <v>95</v>
      </c>
      <c r="E486" s="138" t="s">
        <v>378</v>
      </c>
      <c r="F486" s="138" t="s">
        <v>180</v>
      </c>
      <c r="G486" s="138" t="s">
        <v>732</v>
      </c>
      <c r="H486" s="139">
        <v>2633</v>
      </c>
      <c r="I486" s="137">
        <v>2</v>
      </c>
      <c r="J486" s="140">
        <f>'เลย '!F48</f>
        <v>580195.82999999996</v>
      </c>
      <c r="K486" s="141">
        <f>SUM('เลย '!AM48)</f>
        <v>629140.27999999991</v>
      </c>
      <c r="L486" s="142">
        <f>'เลย '!AN48</f>
        <v>807124.63</v>
      </c>
      <c r="M486" s="142">
        <f>'เลย '!AO48</f>
        <v>745282.68</v>
      </c>
      <c r="N486" s="138"/>
      <c r="O486" s="138"/>
      <c r="P486" s="138"/>
      <c r="Q486" s="130">
        <f t="shared" si="17"/>
        <v>61841.949999999953</v>
      </c>
      <c r="R486" s="131">
        <f t="shared" si="18"/>
        <v>306.54182681352069</v>
      </c>
    </row>
    <row r="487" spans="1:18" x14ac:dyDescent="0.35">
      <c r="A487" s="137">
        <v>9</v>
      </c>
      <c r="B487" s="138" t="s">
        <v>60</v>
      </c>
      <c r="C487" s="138" t="s">
        <v>377</v>
      </c>
      <c r="D487" s="138" t="s">
        <v>95</v>
      </c>
      <c r="E487" s="138" t="s">
        <v>378</v>
      </c>
      <c r="F487" s="138" t="s">
        <v>180</v>
      </c>
      <c r="G487" s="138" t="s">
        <v>733</v>
      </c>
      <c r="H487" s="139">
        <v>1642</v>
      </c>
      <c r="I487" s="137">
        <v>2</v>
      </c>
      <c r="J487" s="140">
        <f>'เลย '!F49</f>
        <v>433306.86</v>
      </c>
      <c r="K487" s="141">
        <f>SUM('เลย '!AM49)</f>
        <v>443073.14</v>
      </c>
      <c r="L487" s="142">
        <f>'เลย '!AN49</f>
        <v>456886.06</v>
      </c>
      <c r="M487" s="142">
        <f>'เลย '!AO49</f>
        <v>405155.11</v>
      </c>
      <c r="N487" s="138"/>
      <c r="O487" s="138"/>
      <c r="P487" s="138"/>
      <c r="Q487" s="130">
        <f t="shared" si="17"/>
        <v>51730.950000000012</v>
      </c>
      <c r="R487" s="131">
        <f t="shared" si="18"/>
        <v>278.24973203410474</v>
      </c>
    </row>
    <row r="488" spans="1:18" x14ac:dyDescent="0.35">
      <c r="A488" s="137">
        <v>10</v>
      </c>
      <c r="B488" s="138" t="s">
        <v>60</v>
      </c>
      <c r="C488" s="138" t="s">
        <v>377</v>
      </c>
      <c r="D488" s="138" t="s">
        <v>95</v>
      </c>
      <c r="E488" s="138" t="s">
        <v>378</v>
      </c>
      <c r="F488" s="138" t="s">
        <v>180</v>
      </c>
      <c r="G488" s="138" t="s">
        <v>734</v>
      </c>
      <c r="H488" s="139">
        <v>2100</v>
      </c>
      <c r="I488" s="137">
        <v>2</v>
      </c>
      <c r="J488" s="140">
        <f>'เลย '!F50</f>
        <v>630051.12</v>
      </c>
      <c r="K488" s="141">
        <f>SUM('เลย '!AM50)</f>
        <v>644695.16</v>
      </c>
      <c r="L488" s="142">
        <f>'เลย '!AN50</f>
        <v>425977.22000000003</v>
      </c>
      <c r="M488" s="142">
        <f>'เลย '!AO50</f>
        <v>407169.02</v>
      </c>
      <c r="N488" s="138"/>
      <c r="O488" s="138"/>
      <c r="P488" s="138"/>
      <c r="Q488" s="130">
        <f t="shared" si="17"/>
        <v>18808.200000000012</v>
      </c>
      <c r="R488" s="131">
        <f t="shared" si="18"/>
        <v>202.84629523809525</v>
      </c>
    </row>
    <row r="489" spans="1:18" x14ac:dyDescent="0.35">
      <c r="A489" s="137">
        <v>11</v>
      </c>
      <c r="B489" s="138" t="s">
        <v>60</v>
      </c>
      <c r="C489" s="138" t="s">
        <v>377</v>
      </c>
      <c r="D489" s="138" t="s">
        <v>95</v>
      </c>
      <c r="E489" s="138" t="s">
        <v>378</v>
      </c>
      <c r="F489" s="138" t="s">
        <v>180</v>
      </c>
      <c r="G489" s="138" t="s">
        <v>735</v>
      </c>
      <c r="H489" s="139">
        <v>1785</v>
      </c>
      <c r="I489" s="137">
        <v>2</v>
      </c>
      <c r="J489" s="140">
        <f>'เลย '!F51</f>
        <v>231194.23999999999</v>
      </c>
      <c r="K489" s="141">
        <f>SUM('เลย '!AM51)</f>
        <v>278058.49</v>
      </c>
      <c r="L489" s="142">
        <f>'เลย '!AN51</f>
        <v>503571.77</v>
      </c>
      <c r="M489" s="142">
        <f>'เลย '!AO51</f>
        <v>498781.24</v>
      </c>
      <c r="N489" s="138"/>
      <c r="O489" s="138"/>
      <c r="P489" s="138"/>
      <c r="Q489" s="130">
        <f t="shared" si="17"/>
        <v>4790.5300000000279</v>
      </c>
      <c r="R489" s="131">
        <f t="shared" si="18"/>
        <v>282.11303641456584</v>
      </c>
    </row>
    <row r="490" spans="1:18" s="149" customFormat="1" x14ac:dyDescent="0.35">
      <c r="A490" s="143">
        <v>4</v>
      </c>
      <c r="B490" s="144" t="s">
        <v>60</v>
      </c>
      <c r="C490" s="144"/>
      <c r="D490" s="144"/>
      <c r="E490" s="144" t="s">
        <v>77</v>
      </c>
      <c r="F490" s="144"/>
      <c r="G490" s="144" t="s">
        <v>380</v>
      </c>
      <c r="H490" s="150">
        <f>SUM(H479:H489)</f>
        <v>29899</v>
      </c>
      <c r="I490" s="143"/>
      <c r="J490" s="146">
        <f>SUM(J479:J489)</f>
        <v>4982076.17</v>
      </c>
      <c r="K490" s="146">
        <f>SUM(K479:K489)</f>
        <v>5276232.46</v>
      </c>
      <c r="L490" s="146">
        <f>SUM(L479:L489)</f>
        <v>6791907.1199999992</v>
      </c>
      <c r="M490" s="146">
        <f>SUM(M479:M489)</f>
        <v>6445612.5299999993</v>
      </c>
      <c r="N490" s="144">
        <v>10</v>
      </c>
      <c r="O490" s="144">
        <v>10</v>
      </c>
      <c r="P490" s="144">
        <f>N490-O490</f>
        <v>0</v>
      </c>
      <c r="Q490" s="147">
        <f t="shared" si="17"/>
        <v>346294.58999999985</v>
      </c>
      <c r="R490" s="148">
        <f>L490/H490</f>
        <v>227.161681661594</v>
      </c>
    </row>
    <row r="491" spans="1:18" x14ac:dyDescent="0.35">
      <c r="A491" s="137">
        <v>1</v>
      </c>
      <c r="B491" s="138" t="s">
        <v>60</v>
      </c>
      <c r="C491" s="138" t="s">
        <v>381</v>
      </c>
      <c r="D491" s="138" t="s">
        <v>141</v>
      </c>
      <c r="E491" s="138" t="s">
        <v>382</v>
      </c>
      <c r="F491" s="138" t="s">
        <v>329</v>
      </c>
      <c r="G491" s="138" t="s">
        <v>383</v>
      </c>
      <c r="H491" s="139"/>
      <c r="I491" s="137"/>
      <c r="J491" s="140"/>
      <c r="K491" s="141"/>
      <c r="L491" s="142"/>
      <c r="M491" s="142"/>
      <c r="N491" s="138"/>
      <c r="O491" s="138"/>
      <c r="P491" s="138"/>
    </row>
    <row r="492" spans="1:18" x14ac:dyDescent="0.35">
      <c r="A492" s="137">
        <v>2</v>
      </c>
      <c r="B492" s="138" t="s">
        <v>60</v>
      </c>
      <c r="C492" s="138" t="s">
        <v>381</v>
      </c>
      <c r="D492" s="138" t="s">
        <v>141</v>
      </c>
      <c r="E492" s="138" t="s">
        <v>382</v>
      </c>
      <c r="F492" s="138" t="s">
        <v>180</v>
      </c>
      <c r="G492" s="138" t="s">
        <v>736</v>
      </c>
      <c r="H492" s="139">
        <v>1114</v>
      </c>
      <c r="I492" s="137">
        <v>1</v>
      </c>
      <c r="J492" s="140">
        <f>'เลย '!F52</f>
        <v>312003.40000000002</v>
      </c>
      <c r="K492" s="141">
        <f>SUM('เลย '!AM52)</f>
        <v>327374.88</v>
      </c>
      <c r="L492" s="142">
        <f>'เลย '!AN52</f>
        <v>253159.91999999998</v>
      </c>
      <c r="M492" s="142">
        <f>'เลย '!AO52</f>
        <v>311247.08999999997</v>
      </c>
      <c r="N492" s="138"/>
      <c r="O492" s="138"/>
      <c r="P492" s="138"/>
      <c r="Q492" s="130">
        <f t="shared" si="17"/>
        <v>-58087.169999999984</v>
      </c>
      <c r="R492" s="131">
        <f t="shared" si="18"/>
        <v>227.25307001795332</v>
      </c>
    </row>
    <row r="493" spans="1:18" x14ac:dyDescent="0.35">
      <c r="A493" s="137">
        <v>3</v>
      </c>
      <c r="B493" s="138" t="s">
        <v>60</v>
      </c>
      <c r="C493" s="138" t="s">
        <v>381</v>
      </c>
      <c r="D493" s="138" t="s">
        <v>141</v>
      </c>
      <c r="E493" s="138" t="s">
        <v>382</v>
      </c>
      <c r="F493" s="138" t="s">
        <v>180</v>
      </c>
      <c r="G493" s="138" t="s">
        <v>737</v>
      </c>
      <c r="H493" s="139">
        <v>595</v>
      </c>
      <c r="I493" s="137">
        <v>1</v>
      </c>
      <c r="J493" s="140">
        <f>'เลย '!F53</f>
        <v>281000.2</v>
      </c>
      <c r="K493" s="141">
        <f>SUM('เลย '!AM53)</f>
        <v>346891.68</v>
      </c>
      <c r="L493" s="142">
        <f>'เลย '!AN53</f>
        <v>157362.78</v>
      </c>
      <c r="M493" s="142">
        <f>'เลย '!AO53</f>
        <v>197544.59000000003</v>
      </c>
      <c r="N493" s="138"/>
      <c r="O493" s="138"/>
      <c r="P493" s="138"/>
      <c r="Q493" s="130">
        <f t="shared" si="17"/>
        <v>-40181.810000000027</v>
      </c>
      <c r="R493" s="131">
        <f t="shared" si="18"/>
        <v>264.47526050420169</v>
      </c>
    </row>
    <row r="494" spans="1:18" x14ac:dyDescent="0.35">
      <c r="A494" s="137">
        <v>4</v>
      </c>
      <c r="B494" s="138" t="s">
        <v>60</v>
      </c>
      <c r="C494" s="138" t="s">
        <v>381</v>
      </c>
      <c r="D494" s="138" t="s">
        <v>141</v>
      </c>
      <c r="E494" s="138" t="s">
        <v>382</v>
      </c>
      <c r="F494" s="138" t="s">
        <v>180</v>
      </c>
      <c r="G494" s="138" t="s">
        <v>738</v>
      </c>
      <c r="H494" s="139">
        <v>1925</v>
      </c>
      <c r="I494" s="137">
        <v>2</v>
      </c>
      <c r="J494" s="140">
        <f>'เลย '!F54</f>
        <v>179759.89</v>
      </c>
      <c r="K494" s="141">
        <f>SUM('เลย '!AM54)</f>
        <v>200400.09000000003</v>
      </c>
      <c r="L494" s="142">
        <f>'เลย '!AN54</f>
        <v>339055.13</v>
      </c>
      <c r="M494" s="142">
        <f>'เลย '!AO54</f>
        <v>416556.5</v>
      </c>
      <c r="N494" s="138"/>
      <c r="O494" s="138"/>
      <c r="P494" s="138"/>
      <c r="Q494" s="130">
        <f t="shared" si="17"/>
        <v>-77501.37</v>
      </c>
      <c r="R494" s="131">
        <f t="shared" si="18"/>
        <v>176.13253506493507</v>
      </c>
    </row>
    <row r="495" spans="1:18" x14ac:dyDescent="0.35">
      <c r="A495" s="137">
        <v>5</v>
      </c>
      <c r="B495" s="138" t="s">
        <v>60</v>
      </c>
      <c r="C495" s="138" t="s">
        <v>381</v>
      </c>
      <c r="D495" s="138" t="s">
        <v>141</v>
      </c>
      <c r="E495" s="138" t="s">
        <v>382</v>
      </c>
      <c r="F495" s="138" t="s">
        <v>180</v>
      </c>
      <c r="G495" s="138" t="s">
        <v>739</v>
      </c>
      <c r="H495" s="139">
        <v>3610</v>
      </c>
      <c r="I495" s="137">
        <v>3</v>
      </c>
      <c r="J495" s="140">
        <f>'เลย '!F55</f>
        <v>545302.57999999996</v>
      </c>
      <c r="K495" s="141">
        <f>SUM('เลย '!AM55)</f>
        <v>606463.69999999995</v>
      </c>
      <c r="L495" s="142">
        <f>'เลย '!AN55</f>
        <v>726734.16</v>
      </c>
      <c r="M495" s="142">
        <f>'เลย '!AO55</f>
        <v>726409.36</v>
      </c>
      <c r="N495" s="138"/>
      <c r="O495" s="138"/>
      <c r="P495" s="138"/>
      <c r="Q495" s="130">
        <f t="shared" si="17"/>
        <v>324.80000000004657</v>
      </c>
      <c r="R495" s="131">
        <f t="shared" si="18"/>
        <v>201.31140166204986</v>
      </c>
    </row>
    <row r="496" spans="1:18" x14ac:dyDescent="0.35">
      <c r="A496" s="137">
        <v>6</v>
      </c>
      <c r="B496" s="138" t="s">
        <v>60</v>
      </c>
      <c r="C496" s="138" t="s">
        <v>381</v>
      </c>
      <c r="D496" s="138" t="s">
        <v>141</v>
      </c>
      <c r="E496" s="138" t="s">
        <v>382</v>
      </c>
      <c r="F496" s="138" t="s">
        <v>180</v>
      </c>
      <c r="G496" s="138" t="s">
        <v>740</v>
      </c>
      <c r="H496" s="139">
        <v>4226</v>
      </c>
      <c r="I496" s="137">
        <v>3</v>
      </c>
      <c r="J496" s="140">
        <f>'เลย '!F56</f>
        <v>442344.86</v>
      </c>
      <c r="K496" s="141">
        <f>SUM('เลย '!AM56)</f>
        <v>529400.41999999993</v>
      </c>
      <c r="L496" s="142">
        <f>'เลย '!AN56</f>
        <v>600271.17999999993</v>
      </c>
      <c r="M496" s="142">
        <f>'เลย '!AO56</f>
        <v>609357.73</v>
      </c>
      <c r="N496" s="138"/>
      <c r="O496" s="138"/>
      <c r="P496" s="138"/>
      <c r="Q496" s="130">
        <f t="shared" si="17"/>
        <v>-9086.5500000000466</v>
      </c>
      <c r="R496" s="131">
        <f t="shared" si="18"/>
        <v>142.04239943208705</v>
      </c>
    </row>
    <row r="497" spans="1:18" x14ac:dyDescent="0.35">
      <c r="A497" s="137">
        <v>7</v>
      </c>
      <c r="B497" s="138" t="s">
        <v>60</v>
      </c>
      <c r="C497" s="138" t="s">
        <v>381</v>
      </c>
      <c r="D497" s="138" t="s">
        <v>141</v>
      </c>
      <c r="E497" s="138" t="s">
        <v>382</v>
      </c>
      <c r="F497" s="138" t="s">
        <v>180</v>
      </c>
      <c r="G497" s="138" t="s">
        <v>741</v>
      </c>
      <c r="H497" s="139">
        <v>2265</v>
      </c>
      <c r="I497" s="137">
        <v>2</v>
      </c>
      <c r="J497" s="140">
        <f>'เลย '!F57</f>
        <v>267053.21000000002</v>
      </c>
      <c r="K497" s="141">
        <f>SUM('เลย '!AM57)</f>
        <v>321165.05000000005</v>
      </c>
      <c r="L497" s="142">
        <f>'เลย '!AN57</f>
        <v>640202.66</v>
      </c>
      <c r="M497" s="142">
        <f>'เลย '!AO57</f>
        <v>660811.84</v>
      </c>
      <c r="N497" s="138"/>
      <c r="O497" s="138"/>
      <c r="P497" s="138"/>
      <c r="Q497" s="130">
        <f t="shared" si="17"/>
        <v>-20609.179999999935</v>
      </c>
      <c r="R497" s="131">
        <f t="shared" si="18"/>
        <v>282.65018101545257</v>
      </c>
    </row>
    <row r="498" spans="1:18" x14ac:dyDescent="0.35">
      <c r="A498" s="137">
        <v>8</v>
      </c>
      <c r="B498" s="138" t="s">
        <v>60</v>
      </c>
      <c r="C498" s="138" t="s">
        <v>381</v>
      </c>
      <c r="D498" s="138" t="s">
        <v>141</v>
      </c>
      <c r="E498" s="138" t="s">
        <v>382</v>
      </c>
      <c r="F498" s="138" t="s">
        <v>180</v>
      </c>
      <c r="G498" s="138" t="s">
        <v>742</v>
      </c>
      <c r="H498" s="139">
        <v>1848</v>
      </c>
      <c r="I498" s="137">
        <v>2</v>
      </c>
      <c r="J498" s="140">
        <f>'เลย '!F58</f>
        <v>131044.26</v>
      </c>
      <c r="K498" s="141">
        <f>SUM('เลย '!AM58)</f>
        <v>141224.19</v>
      </c>
      <c r="L498" s="142">
        <f>'เลย '!AN58</f>
        <v>285311.51</v>
      </c>
      <c r="M498" s="142">
        <f>'เลย '!AO58</f>
        <v>390064.2</v>
      </c>
      <c r="N498" s="138"/>
      <c r="O498" s="138"/>
      <c r="P498" s="138"/>
      <c r="Q498" s="130">
        <f t="shared" si="17"/>
        <v>-104752.69</v>
      </c>
      <c r="R498" s="131">
        <f t="shared" si="18"/>
        <v>154.38934523809525</v>
      </c>
    </row>
    <row r="499" spans="1:18" x14ac:dyDescent="0.35">
      <c r="A499" s="137">
        <v>9</v>
      </c>
      <c r="B499" s="138" t="s">
        <v>60</v>
      </c>
      <c r="C499" s="138" t="s">
        <v>381</v>
      </c>
      <c r="D499" s="138" t="s">
        <v>141</v>
      </c>
      <c r="E499" s="138" t="s">
        <v>382</v>
      </c>
      <c r="F499" s="138" t="s">
        <v>180</v>
      </c>
      <c r="G499" s="138" t="s">
        <v>743</v>
      </c>
      <c r="H499" s="139">
        <v>1945</v>
      </c>
      <c r="I499" s="137">
        <v>2</v>
      </c>
      <c r="J499" s="140">
        <f>'เลย '!F59</f>
        <v>90592.23</v>
      </c>
      <c r="K499" s="141">
        <f>SUM('เลย '!AM59)</f>
        <v>124138.92999999998</v>
      </c>
      <c r="L499" s="142">
        <f>'เลย '!AN59</f>
        <v>445601.37</v>
      </c>
      <c r="M499" s="142">
        <f>'เลย '!AO59</f>
        <v>472485.95</v>
      </c>
      <c r="N499" s="138"/>
      <c r="O499" s="138"/>
      <c r="P499" s="138"/>
      <c r="Q499" s="130">
        <f t="shared" si="17"/>
        <v>-26884.580000000016</v>
      </c>
      <c r="R499" s="131">
        <f t="shared" si="18"/>
        <v>229.10096143958867</v>
      </c>
    </row>
    <row r="500" spans="1:18" x14ac:dyDescent="0.35">
      <c r="A500" s="137">
        <v>10</v>
      </c>
      <c r="B500" s="138" t="s">
        <v>60</v>
      </c>
      <c r="C500" s="138" t="s">
        <v>381</v>
      </c>
      <c r="D500" s="138" t="s">
        <v>141</v>
      </c>
      <c r="E500" s="138" t="s">
        <v>382</v>
      </c>
      <c r="F500" s="138" t="s">
        <v>180</v>
      </c>
      <c r="G500" s="138" t="s">
        <v>744</v>
      </c>
      <c r="H500" s="139">
        <v>4776</v>
      </c>
      <c r="I500" s="137">
        <v>4</v>
      </c>
      <c r="J500" s="140">
        <f>'เลย '!F60</f>
        <v>141134.78</v>
      </c>
      <c r="K500" s="141">
        <f>SUM('เลย '!AM60)</f>
        <v>183523.56000000003</v>
      </c>
      <c r="L500" s="142">
        <f>'เลย '!AN60</f>
        <v>727780.37</v>
      </c>
      <c r="M500" s="142">
        <f>'เลย '!AO60</f>
        <v>726295.72</v>
      </c>
      <c r="N500" s="138"/>
      <c r="O500" s="138"/>
      <c r="P500" s="138"/>
      <c r="Q500" s="130">
        <f t="shared" si="17"/>
        <v>1484.6500000000233</v>
      </c>
      <c r="R500" s="131">
        <f t="shared" si="18"/>
        <v>152.3828245393635</v>
      </c>
    </row>
    <row r="501" spans="1:18" x14ac:dyDescent="0.35">
      <c r="A501" s="137">
        <v>11</v>
      </c>
      <c r="B501" s="138" t="s">
        <v>60</v>
      </c>
      <c r="C501" s="138" t="s">
        <v>381</v>
      </c>
      <c r="D501" s="138" t="s">
        <v>141</v>
      </c>
      <c r="E501" s="138" t="s">
        <v>382</v>
      </c>
      <c r="F501" s="138" t="s">
        <v>180</v>
      </c>
      <c r="G501" s="138" t="s">
        <v>745</v>
      </c>
      <c r="H501" s="139">
        <v>5154</v>
      </c>
      <c r="I501" s="137">
        <v>4</v>
      </c>
      <c r="J501" s="140">
        <f>'เลย '!F61</f>
        <v>752086.01</v>
      </c>
      <c r="K501" s="141">
        <f>SUM('เลย '!AM61)</f>
        <v>971041.03999999992</v>
      </c>
      <c r="L501" s="142">
        <f>'เลย '!AN61</f>
        <v>954701.64</v>
      </c>
      <c r="M501" s="142">
        <f>'เลย '!AO61</f>
        <v>958337.97</v>
      </c>
      <c r="N501" s="138"/>
      <c r="O501" s="138"/>
      <c r="P501" s="138"/>
      <c r="Q501" s="130">
        <f t="shared" si="17"/>
        <v>-3636.3299999999581</v>
      </c>
      <c r="R501" s="131">
        <f t="shared" si="18"/>
        <v>185.23508731082654</v>
      </c>
    </row>
    <row r="502" spans="1:18" x14ac:dyDescent="0.35">
      <c r="A502" s="137">
        <v>12</v>
      </c>
      <c r="B502" s="138" t="s">
        <v>60</v>
      </c>
      <c r="C502" s="138" t="s">
        <v>381</v>
      </c>
      <c r="D502" s="138" t="s">
        <v>141</v>
      </c>
      <c r="E502" s="138" t="s">
        <v>382</v>
      </c>
      <c r="F502" s="138" t="s">
        <v>180</v>
      </c>
      <c r="G502" s="138" t="s">
        <v>746</v>
      </c>
      <c r="H502" s="139">
        <v>3300</v>
      </c>
      <c r="I502" s="137">
        <v>3</v>
      </c>
      <c r="J502" s="140">
        <f>'เลย '!F62</f>
        <v>38788.019999999997</v>
      </c>
      <c r="K502" s="141">
        <f>SUM('เลย '!AM62)</f>
        <v>99633.889999999985</v>
      </c>
      <c r="L502" s="142">
        <f>'เลย '!AN62</f>
        <v>481457.2</v>
      </c>
      <c r="M502" s="142">
        <f>'เลย '!AO62</f>
        <v>568755.01</v>
      </c>
      <c r="N502" s="138"/>
      <c r="O502" s="138"/>
      <c r="P502" s="138"/>
      <c r="Q502" s="130">
        <f t="shared" si="17"/>
        <v>-87297.81</v>
      </c>
      <c r="R502" s="131">
        <f t="shared" si="18"/>
        <v>145.89612121212122</v>
      </c>
    </row>
    <row r="503" spans="1:18" x14ac:dyDescent="0.35">
      <c r="A503" s="137">
        <v>13</v>
      </c>
      <c r="B503" s="138" t="s">
        <v>60</v>
      </c>
      <c r="C503" s="138" t="s">
        <v>381</v>
      </c>
      <c r="D503" s="138" t="s">
        <v>141</v>
      </c>
      <c r="E503" s="138" t="s">
        <v>382</v>
      </c>
      <c r="F503" s="138" t="s">
        <v>180</v>
      </c>
      <c r="G503" s="138" t="s">
        <v>747</v>
      </c>
      <c r="H503" s="139">
        <v>2046</v>
      </c>
      <c r="I503" s="137">
        <v>2</v>
      </c>
      <c r="J503" s="140">
        <f>'เลย '!F63</f>
        <v>187830.83</v>
      </c>
      <c r="K503" s="141">
        <f>SUM('เลย '!AM63)</f>
        <v>277395.28999999998</v>
      </c>
      <c r="L503" s="142">
        <f>'เลย '!AN63</f>
        <v>431046.77</v>
      </c>
      <c r="M503" s="142">
        <f>'เลย '!AO63</f>
        <v>451449.66000000003</v>
      </c>
      <c r="N503" s="138"/>
      <c r="O503" s="138"/>
      <c r="P503" s="138"/>
      <c r="Q503" s="130">
        <f t="shared" si="17"/>
        <v>-20402.890000000014</v>
      </c>
      <c r="R503" s="131">
        <f t="shared" si="18"/>
        <v>210.67779569892474</v>
      </c>
    </row>
    <row r="504" spans="1:18" x14ac:dyDescent="0.35">
      <c r="A504" s="137">
        <v>14</v>
      </c>
      <c r="B504" s="138" t="s">
        <v>60</v>
      </c>
      <c r="C504" s="138" t="s">
        <v>381</v>
      </c>
      <c r="D504" s="138" t="s">
        <v>141</v>
      </c>
      <c r="E504" s="138" t="s">
        <v>382</v>
      </c>
      <c r="F504" s="138" t="s">
        <v>180</v>
      </c>
      <c r="G504" s="138" t="s">
        <v>748</v>
      </c>
      <c r="H504" s="139">
        <v>4503</v>
      </c>
      <c r="I504" s="137">
        <v>4</v>
      </c>
      <c r="J504" s="140">
        <f>'เลย '!F64</f>
        <v>84236.78</v>
      </c>
      <c r="K504" s="141">
        <f>SUM('เลย '!AM64)</f>
        <v>98790.169999999984</v>
      </c>
      <c r="L504" s="142">
        <f>'เลย '!AN64</f>
        <v>235199.16</v>
      </c>
      <c r="M504" s="142">
        <f>'เลย '!AO64</f>
        <v>342231.49</v>
      </c>
      <c r="N504" s="138"/>
      <c r="O504" s="138"/>
      <c r="P504" s="138"/>
      <c r="Q504" s="130">
        <f t="shared" si="17"/>
        <v>-107032.32999999999</v>
      </c>
      <c r="R504" s="131">
        <f t="shared" si="18"/>
        <v>52.23165889407062</v>
      </c>
    </row>
    <row r="505" spans="1:18" s="149" customFormat="1" x14ac:dyDescent="0.35">
      <c r="A505" s="143">
        <v>5</v>
      </c>
      <c r="B505" s="144" t="s">
        <v>60</v>
      </c>
      <c r="C505" s="144"/>
      <c r="D505" s="144"/>
      <c r="E505" s="144" t="s">
        <v>77</v>
      </c>
      <c r="F505" s="144"/>
      <c r="G505" s="144" t="s">
        <v>384</v>
      </c>
      <c r="H505" s="150">
        <f>SUM(H491:H504)</f>
        <v>37307</v>
      </c>
      <c r="I505" s="143"/>
      <c r="J505" s="146">
        <f>SUM(J491:J504)</f>
        <v>3453177.05</v>
      </c>
      <c r="K505" s="146">
        <f>SUM(K491:K504)</f>
        <v>4227442.8900000006</v>
      </c>
      <c r="L505" s="146">
        <f>SUM(L491:L504)</f>
        <v>6277883.8499999996</v>
      </c>
      <c r="M505" s="146">
        <f>SUM(M491:M504)</f>
        <v>6831547.1100000003</v>
      </c>
      <c r="N505" s="144">
        <v>13</v>
      </c>
      <c r="O505" s="144">
        <v>13</v>
      </c>
      <c r="P505" s="144">
        <f>N505-O505</f>
        <v>0</v>
      </c>
      <c r="Q505" s="147">
        <f t="shared" si="17"/>
        <v>-553663.26000000071</v>
      </c>
      <c r="R505" s="148">
        <f>L505/H505</f>
        <v>168.27629801377756</v>
      </c>
    </row>
    <row r="506" spans="1:18" x14ac:dyDescent="0.35">
      <c r="A506" s="137">
        <v>1</v>
      </c>
      <c r="B506" s="138" t="s">
        <v>60</v>
      </c>
      <c r="C506" s="138" t="s">
        <v>385</v>
      </c>
      <c r="D506" s="138" t="s">
        <v>102</v>
      </c>
      <c r="E506" s="138" t="s">
        <v>386</v>
      </c>
      <c r="F506" s="138" t="s">
        <v>210</v>
      </c>
      <c r="G506" s="138" t="s">
        <v>387</v>
      </c>
      <c r="H506" s="139"/>
      <c r="I506" s="137"/>
      <c r="J506" s="140"/>
      <c r="K506" s="141"/>
      <c r="L506" s="142"/>
      <c r="M506" s="142"/>
      <c r="N506" s="138"/>
      <c r="O506" s="138"/>
      <c r="P506" s="138"/>
    </row>
    <row r="507" spans="1:18" x14ac:dyDescent="0.35">
      <c r="A507" s="137">
        <v>2</v>
      </c>
      <c r="B507" s="138" t="s">
        <v>60</v>
      </c>
      <c r="C507" s="138" t="s">
        <v>385</v>
      </c>
      <c r="D507" s="138" t="s">
        <v>102</v>
      </c>
      <c r="E507" s="138" t="s">
        <v>386</v>
      </c>
      <c r="F507" s="138" t="s">
        <v>180</v>
      </c>
      <c r="G507" s="138" t="s">
        <v>749</v>
      </c>
      <c r="H507" s="139">
        <v>1295</v>
      </c>
      <c r="I507" s="137">
        <v>1</v>
      </c>
      <c r="J507" s="140">
        <f>'เลย '!F65</f>
        <v>679436.89</v>
      </c>
      <c r="K507" s="141">
        <f>SUM('เลย '!AM65)</f>
        <v>662158.38</v>
      </c>
      <c r="L507" s="142">
        <f>'เลย '!AN65</f>
        <v>810279.15999999992</v>
      </c>
      <c r="M507" s="142">
        <f>'เลย '!AO65</f>
        <v>494056.38</v>
      </c>
      <c r="N507" s="138"/>
      <c r="O507" s="138"/>
      <c r="P507" s="138"/>
      <c r="Q507" s="130">
        <f t="shared" si="17"/>
        <v>316222.77999999991</v>
      </c>
      <c r="R507" s="131">
        <f t="shared" si="18"/>
        <v>625.69819305019303</v>
      </c>
    </row>
    <row r="508" spans="1:18" x14ac:dyDescent="0.35">
      <c r="A508" s="137">
        <v>3</v>
      </c>
      <c r="B508" s="138" t="s">
        <v>60</v>
      </c>
      <c r="C508" s="138" t="s">
        <v>385</v>
      </c>
      <c r="D508" s="138" t="s">
        <v>102</v>
      </c>
      <c r="E508" s="138" t="s">
        <v>386</v>
      </c>
      <c r="F508" s="138" t="s">
        <v>180</v>
      </c>
      <c r="G508" s="138" t="s">
        <v>750</v>
      </c>
      <c r="H508" s="139">
        <v>1368</v>
      </c>
      <c r="I508" s="137">
        <v>1</v>
      </c>
      <c r="J508" s="140">
        <f>'เลย '!F66</f>
        <v>866520.21</v>
      </c>
      <c r="K508" s="141">
        <f>SUM('เลย '!AM66)</f>
        <v>882818.49</v>
      </c>
      <c r="L508" s="142">
        <f>'เลย '!AN66</f>
        <v>812591.14</v>
      </c>
      <c r="M508" s="142">
        <f>'เลย '!AO66</f>
        <v>450910.11</v>
      </c>
      <c r="N508" s="138"/>
      <c r="O508" s="138"/>
      <c r="P508" s="138"/>
      <c r="Q508" s="130">
        <f t="shared" si="17"/>
        <v>361681.03</v>
      </c>
      <c r="R508" s="131">
        <f t="shared" si="18"/>
        <v>593.9993713450292</v>
      </c>
    </row>
    <row r="509" spans="1:18" x14ac:dyDescent="0.35">
      <c r="A509" s="137">
        <v>4</v>
      </c>
      <c r="B509" s="138" t="s">
        <v>60</v>
      </c>
      <c r="C509" s="138" t="s">
        <v>385</v>
      </c>
      <c r="D509" s="138" t="s">
        <v>102</v>
      </c>
      <c r="E509" s="138" t="s">
        <v>386</v>
      </c>
      <c r="F509" s="138" t="s">
        <v>180</v>
      </c>
      <c r="G509" s="138" t="s">
        <v>751</v>
      </c>
      <c r="H509" s="139">
        <v>2588</v>
      </c>
      <c r="I509" s="137">
        <v>2</v>
      </c>
      <c r="J509" s="140">
        <f>'เลย '!F67</f>
        <v>659408.66</v>
      </c>
      <c r="K509" s="141">
        <f>SUM('เลย '!AM67)</f>
        <v>689496.89</v>
      </c>
      <c r="L509" s="142">
        <f>'เลย '!AN67</f>
        <v>867539.17</v>
      </c>
      <c r="M509" s="142">
        <f>'เลย '!AO67</f>
        <v>533347.19000000006</v>
      </c>
      <c r="N509" s="138"/>
      <c r="O509" s="138"/>
      <c r="P509" s="138"/>
      <c r="Q509" s="130">
        <f t="shared" si="17"/>
        <v>334191.98</v>
      </c>
      <c r="R509" s="131">
        <f t="shared" si="18"/>
        <v>335.21606259659973</v>
      </c>
    </row>
    <row r="510" spans="1:18" x14ac:dyDescent="0.35">
      <c r="A510" s="137">
        <v>5</v>
      </c>
      <c r="B510" s="138" t="s">
        <v>60</v>
      </c>
      <c r="C510" s="138" t="s">
        <v>385</v>
      </c>
      <c r="D510" s="138" t="s">
        <v>102</v>
      </c>
      <c r="E510" s="138" t="s">
        <v>386</v>
      </c>
      <c r="F510" s="138" t="s">
        <v>180</v>
      </c>
      <c r="G510" s="138" t="s">
        <v>752</v>
      </c>
      <c r="H510" s="139">
        <v>1190</v>
      </c>
      <c r="I510" s="137">
        <v>1</v>
      </c>
      <c r="J510" s="140">
        <f>'เลย '!F68</f>
        <v>679276.74</v>
      </c>
      <c r="K510" s="141">
        <f>SUM('เลย '!AM68)</f>
        <v>716441.59</v>
      </c>
      <c r="L510" s="142">
        <f>'เลย '!AN68</f>
        <v>829284.41999999993</v>
      </c>
      <c r="M510" s="142">
        <f>'เลย '!AO68</f>
        <v>519666.81</v>
      </c>
      <c r="N510" s="138"/>
      <c r="O510" s="138"/>
      <c r="P510" s="138"/>
      <c r="Q510" s="130">
        <f t="shared" si="17"/>
        <v>309617.60999999993</v>
      </c>
      <c r="R510" s="131">
        <f t="shared" si="18"/>
        <v>696.8776638655462</v>
      </c>
    </row>
    <row r="511" spans="1:18" x14ac:dyDescent="0.35">
      <c r="A511" s="137">
        <v>6</v>
      </c>
      <c r="B511" s="138" t="s">
        <v>60</v>
      </c>
      <c r="C511" s="138" t="s">
        <v>385</v>
      </c>
      <c r="D511" s="138" t="s">
        <v>102</v>
      </c>
      <c r="E511" s="138" t="s">
        <v>386</v>
      </c>
      <c r="F511" s="138" t="s">
        <v>180</v>
      </c>
      <c r="G511" s="138" t="s">
        <v>753</v>
      </c>
      <c r="H511" s="139">
        <v>897</v>
      </c>
      <c r="I511" s="137">
        <v>1</v>
      </c>
      <c r="J511" s="140">
        <f>'เลย '!F69</f>
        <v>474640.72</v>
      </c>
      <c r="K511" s="141">
        <f>SUM('เลย '!AM69)</f>
        <v>464308.26999999996</v>
      </c>
      <c r="L511" s="142">
        <f>'เลย '!AN69</f>
        <v>598768.65</v>
      </c>
      <c r="M511" s="142">
        <f>'เลย '!AO69</f>
        <v>350923.87</v>
      </c>
      <c r="N511" s="138"/>
      <c r="O511" s="138"/>
      <c r="P511" s="138"/>
      <c r="Q511" s="130">
        <f t="shared" si="17"/>
        <v>247844.78000000003</v>
      </c>
      <c r="R511" s="131">
        <f t="shared" si="18"/>
        <v>667.52357859531776</v>
      </c>
    </row>
    <row r="512" spans="1:18" s="149" customFormat="1" x14ac:dyDescent="0.35">
      <c r="A512" s="143">
        <v>6</v>
      </c>
      <c r="B512" s="144" t="s">
        <v>60</v>
      </c>
      <c r="C512" s="144"/>
      <c r="D512" s="144"/>
      <c r="E512" s="144" t="s">
        <v>77</v>
      </c>
      <c r="F512" s="144"/>
      <c r="G512" s="144" t="s">
        <v>388</v>
      </c>
      <c r="H512" s="150">
        <f>SUM(H506:H511)</f>
        <v>7338</v>
      </c>
      <c r="I512" s="143"/>
      <c r="J512" s="146">
        <f>SUM(J506:J511)</f>
        <v>3359283.2199999997</v>
      </c>
      <c r="K512" s="146">
        <f>SUM(K506:K511)</f>
        <v>3415223.62</v>
      </c>
      <c r="L512" s="146">
        <f>SUM(L506:L511)</f>
        <v>3918462.5399999996</v>
      </c>
      <c r="M512" s="146">
        <f>SUM(M506:M511)</f>
        <v>2348904.3600000003</v>
      </c>
      <c r="N512" s="144">
        <v>5</v>
      </c>
      <c r="O512" s="144">
        <v>5</v>
      </c>
      <c r="P512" s="144">
        <f>N512-O512</f>
        <v>0</v>
      </c>
      <c r="Q512" s="147">
        <f t="shared" si="17"/>
        <v>1569558.1799999992</v>
      </c>
      <c r="R512" s="148">
        <f>L512/H512</f>
        <v>533.9959852820931</v>
      </c>
    </row>
    <row r="513" spans="1:18" x14ac:dyDescent="0.35">
      <c r="A513" s="137">
        <v>1</v>
      </c>
      <c r="B513" s="138" t="s">
        <v>60</v>
      </c>
      <c r="C513" s="138" t="s">
        <v>389</v>
      </c>
      <c r="D513" s="138" t="s">
        <v>109</v>
      </c>
      <c r="E513" s="138" t="s">
        <v>390</v>
      </c>
      <c r="F513" s="138" t="s">
        <v>210</v>
      </c>
      <c r="G513" s="138" t="s">
        <v>391</v>
      </c>
      <c r="H513" s="139"/>
      <c r="I513" s="137"/>
      <c r="J513" s="140"/>
      <c r="K513" s="141"/>
      <c r="L513" s="142"/>
      <c r="M513" s="142"/>
      <c r="N513" s="138"/>
      <c r="O513" s="138"/>
      <c r="P513" s="138"/>
    </row>
    <row r="514" spans="1:18" x14ac:dyDescent="0.35">
      <c r="A514" s="137">
        <v>2</v>
      </c>
      <c r="B514" s="138" t="s">
        <v>60</v>
      </c>
      <c r="C514" s="138" t="s">
        <v>389</v>
      </c>
      <c r="D514" s="138" t="s">
        <v>109</v>
      </c>
      <c r="E514" s="138" t="s">
        <v>390</v>
      </c>
      <c r="F514" s="138" t="s">
        <v>180</v>
      </c>
      <c r="G514" s="138" t="s">
        <v>754</v>
      </c>
      <c r="H514" s="139">
        <v>2172</v>
      </c>
      <c r="I514" s="137">
        <v>2</v>
      </c>
      <c r="J514" s="140">
        <f>'เลย '!F70</f>
        <v>152989.22</v>
      </c>
      <c r="K514" s="141">
        <f>SUM('เลย '!AM70)</f>
        <v>244893.29</v>
      </c>
      <c r="L514" s="142">
        <f>'เลย '!AN70</f>
        <v>577514.75</v>
      </c>
      <c r="M514" s="142">
        <f>'เลย '!AO70</f>
        <v>646312.82000000007</v>
      </c>
      <c r="N514" s="138"/>
      <c r="O514" s="138"/>
      <c r="P514" s="138"/>
      <c r="Q514" s="130">
        <f t="shared" si="17"/>
        <v>-68798.070000000065</v>
      </c>
      <c r="R514" s="131">
        <f t="shared" si="18"/>
        <v>265.89076887661145</v>
      </c>
    </row>
    <row r="515" spans="1:18" x14ac:dyDescent="0.35">
      <c r="A515" s="137">
        <v>3</v>
      </c>
      <c r="B515" s="138" t="s">
        <v>60</v>
      </c>
      <c r="C515" s="138" t="s">
        <v>389</v>
      </c>
      <c r="D515" s="138" t="s">
        <v>109</v>
      </c>
      <c r="E515" s="138" t="s">
        <v>390</v>
      </c>
      <c r="F515" s="138" t="s">
        <v>180</v>
      </c>
      <c r="G515" s="138" t="s">
        <v>755</v>
      </c>
      <c r="H515" s="139">
        <v>3964</v>
      </c>
      <c r="I515" s="137">
        <v>3</v>
      </c>
      <c r="J515" s="140">
        <f>'เลย '!F71</f>
        <v>880748.72</v>
      </c>
      <c r="K515" s="141">
        <f>SUM('เลย '!AM71)</f>
        <v>1025808.12</v>
      </c>
      <c r="L515" s="142">
        <f>'เลย '!AN71</f>
        <v>1062019.46</v>
      </c>
      <c r="M515" s="142">
        <f>'เลย '!AO71</f>
        <v>837433.07000000007</v>
      </c>
      <c r="N515" s="138"/>
      <c r="O515" s="138"/>
      <c r="P515" s="138"/>
      <c r="Q515" s="130">
        <f t="shared" si="17"/>
        <v>224586.3899999999</v>
      </c>
      <c r="R515" s="131">
        <f t="shared" si="18"/>
        <v>267.91610998990916</v>
      </c>
    </row>
    <row r="516" spans="1:18" x14ac:dyDescent="0.35">
      <c r="A516" s="137">
        <v>4</v>
      </c>
      <c r="B516" s="138" t="s">
        <v>60</v>
      </c>
      <c r="C516" s="138" t="s">
        <v>389</v>
      </c>
      <c r="D516" s="138" t="s">
        <v>109</v>
      </c>
      <c r="E516" s="138" t="s">
        <v>390</v>
      </c>
      <c r="F516" s="138" t="s">
        <v>180</v>
      </c>
      <c r="G516" s="138" t="s">
        <v>756</v>
      </c>
      <c r="H516" s="139">
        <v>1498</v>
      </c>
      <c r="I516" s="137">
        <v>1</v>
      </c>
      <c r="J516" s="140">
        <f>'เลย '!F72</f>
        <v>163201.85999999999</v>
      </c>
      <c r="K516" s="141">
        <f>SUM('เลย '!AM72)</f>
        <v>197220.31</v>
      </c>
      <c r="L516" s="142">
        <f>'เลย '!AN72</f>
        <v>430152.44</v>
      </c>
      <c r="M516" s="142">
        <f>'เลย '!AO72</f>
        <v>420552.64</v>
      </c>
      <c r="N516" s="138"/>
      <c r="O516" s="138"/>
      <c r="P516" s="138"/>
      <c r="Q516" s="130">
        <f t="shared" si="17"/>
        <v>9599.7999999999884</v>
      </c>
      <c r="R516" s="131">
        <f t="shared" si="18"/>
        <v>287.15116154873164</v>
      </c>
    </row>
    <row r="517" spans="1:18" x14ac:dyDescent="0.35">
      <c r="A517" s="137">
        <v>5</v>
      </c>
      <c r="B517" s="138" t="s">
        <v>60</v>
      </c>
      <c r="C517" s="138" t="s">
        <v>389</v>
      </c>
      <c r="D517" s="138" t="s">
        <v>109</v>
      </c>
      <c r="E517" s="138" t="s">
        <v>390</v>
      </c>
      <c r="F517" s="138" t="s">
        <v>180</v>
      </c>
      <c r="G517" s="138" t="s">
        <v>757</v>
      </c>
      <c r="H517" s="139">
        <v>1440</v>
      </c>
      <c r="I517" s="137">
        <v>1</v>
      </c>
      <c r="J517" s="140">
        <f>'เลย '!F73</f>
        <v>102325.41</v>
      </c>
      <c r="K517" s="141">
        <f>SUM('เลย '!AM73)</f>
        <v>66185.98000000001</v>
      </c>
      <c r="L517" s="142">
        <f>'เลย '!AN73</f>
        <v>523257.68</v>
      </c>
      <c r="M517" s="142">
        <f>'เลย '!AO73</f>
        <v>626136.32999999996</v>
      </c>
      <c r="N517" s="138"/>
      <c r="O517" s="138"/>
      <c r="P517" s="138"/>
      <c r="Q517" s="130">
        <f t="shared" si="17"/>
        <v>-102878.64999999997</v>
      </c>
      <c r="R517" s="131">
        <f t="shared" si="18"/>
        <v>363.37338888888888</v>
      </c>
    </row>
    <row r="518" spans="1:18" x14ac:dyDescent="0.35">
      <c r="A518" s="137">
        <v>6</v>
      </c>
      <c r="B518" s="138" t="s">
        <v>60</v>
      </c>
      <c r="C518" s="138" t="s">
        <v>389</v>
      </c>
      <c r="D518" s="138" t="s">
        <v>109</v>
      </c>
      <c r="E518" s="138" t="s">
        <v>390</v>
      </c>
      <c r="F518" s="138" t="s">
        <v>180</v>
      </c>
      <c r="G518" s="138" t="s">
        <v>758</v>
      </c>
      <c r="H518" s="139">
        <v>1880</v>
      </c>
      <c r="I518" s="137">
        <v>2</v>
      </c>
      <c r="J518" s="140">
        <f>'เลย '!F74</f>
        <v>189904.56</v>
      </c>
      <c r="K518" s="141">
        <f>SUM('เลย '!AM74)</f>
        <v>208846.95</v>
      </c>
      <c r="L518" s="142">
        <f>'เลย '!AN74</f>
        <v>533582.9</v>
      </c>
      <c r="M518" s="142">
        <f>'เลย '!AO74</f>
        <v>499912.85</v>
      </c>
      <c r="N518" s="138"/>
      <c r="O518" s="138"/>
      <c r="P518" s="138"/>
      <c r="Q518" s="130">
        <f t="shared" si="17"/>
        <v>33670.050000000047</v>
      </c>
      <c r="R518" s="131">
        <f t="shared" si="18"/>
        <v>283.82069148936171</v>
      </c>
    </row>
    <row r="519" spans="1:18" x14ac:dyDescent="0.35">
      <c r="A519" s="137">
        <v>7</v>
      </c>
      <c r="B519" s="138" t="s">
        <v>60</v>
      </c>
      <c r="C519" s="138" t="s">
        <v>389</v>
      </c>
      <c r="D519" s="138" t="s">
        <v>109</v>
      </c>
      <c r="E519" s="138" t="s">
        <v>390</v>
      </c>
      <c r="F519" s="138" t="s">
        <v>180</v>
      </c>
      <c r="G519" s="138" t="s">
        <v>759</v>
      </c>
      <c r="H519" s="139">
        <v>2455</v>
      </c>
      <c r="I519" s="137">
        <v>2</v>
      </c>
      <c r="J519" s="140">
        <f>'เลย '!F75</f>
        <v>261126.95</v>
      </c>
      <c r="K519" s="141">
        <f>SUM('เลย '!AM75)</f>
        <v>385829.97</v>
      </c>
      <c r="L519" s="142">
        <f>'เลย '!AN75</f>
        <v>714062.83000000007</v>
      </c>
      <c r="M519" s="142">
        <f>'เลย '!AO75</f>
        <v>612260.21</v>
      </c>
      <c r="N519" s="138"/>
      <c r="O519" s="138"/>
      <c r="P519" s="138"/>
      <c r="Q519" s="130">
        <f t="shared" ref="Q519:Q582" si="19">L519-M519</f>
        <v>101802.62000000011</v>
      </c>
      <c r="R519" s="131">
        <f t="shared" ref="R519:R581" si="20">L519/H519</f>
        <v>290.86062321792264</v>
      </c>
    </row>
    <row r="520" spans="1:18" s="149" customFormat="1" x14ac:dyDescent="0.35">
      <c r="A520" s="143">
        <v>7</v>
      </c>
      <c r="B520" s="144" t="s">
        <v>60</v>
      </c>
      <c r="C520" s="144"/>
      <c r="D520" s="144"/>
      <c r="E520" s="144" t="s">
        <v>77</v>
      </c>
      <c r="F520" s="144"/>
      <c r="G520" s="144" t="s">
        <v>392</v>
      </c>
      <c r="H520" s="150">
        <f>SUM(H513:H519)</f>
        <v>13409</v>
      </c>
      <c r="I520" s="143"/>
      <c r="J520" s="146">
        <f>SUM(J513:J519)</f>
        <v>1750296.7199999997</v>
      </c>
      <c r="K520" s="146">
        <f>SUM(K513:K519)</f>
        <v>2128784.62</v>
      </c>
      <c r="L520" s="146">
        <f>SUM(L513:L519)</f>
        <v>3840590.06</v>
      </c>
      <c r="M520" s="146">
        <f>SUM(M513:M519)</f>
        <v>3642607.9200000004</v>
      </c>
      <c r="N520" s="144">
        <v>6</v>
      </c>
      <c r="O520" s="144">
        <v>6</v>
      </c>
      <c r="P520" s="144">
        <f>N520-O520</f>
        <v>0</v>
      </c>
      <c r="Q520" s="147">
        <f t="shared" si="19"/>
        <v>197982.13999999966</v>
      </c>
      <c r="R520" s="148">
        <f>L520/H520</f>
        <v>286.41882765306883</v>
      </c>
    </row>
    <row r="521" spans="1:18" x14ac:dyDescent="0.35">
      <c r="A521" s="137">
        <v>1</v>
      </c>
      <c r="B521" s="138" t="s">
        <v>60</v>
      </c>
      <c r="C521" s="138" t="s">
        <v>393</v>
      </c>
      <c r="D521" s="138" t="s">
        <v>116</v>
      </c>
      <c r="E521" s="138" t="s">
        <v>394</v>
      </c>
      <c r="F521" s="138" t="s">
        <v>210</v>
      </c>
      <c r="G521" s="138" t="s">
        <v>395</v>
      </c>
      <c r="H521" s="139"/>
      <c r="I521" s="137"/>
      <c r="J521" s="140"/>
      <c r="K521" s="141"/>
      <c r="L521" s="142"/>
      <c r="M521" s="142"/>
      <c r="N521" s="138"/>
      <c r="O521" s="138"/>
      <c r="P521" s="138"/>
    </row>
    <row r="522" spans="1:18" x14ac:dyDescent="0.35">
      <c r="A522" s="137">
        <v>2</v>
      </c>
      <c r="B522" s="138" t="s">
        <v>60</v>
      </c>
      <c r="C522" s="138" t="s">
        <v>393</v>
      </c>
      <c r="D522" s="138" t="s">
        <v>116</v>
      </c>
      <c r="E522" s="138" t="s">
        <v>394</v>
      </c>
      <c r="F522" s="138" t="s">
        <v>180</v>
      </c>
      <c r="G522" s="138" t="s">
        <v>760</v>
      </c>
      <c r="H522" s="139">
        <v>1765</v>
      </c>
      <c r="I522" s="137">
        <v>2</v>
      </c>
      <c r="J522" s="140">
        <f>'เลย '!F76</f>
        <v>159473.69</v>
      </c>
      <c r="K522" s="141">
        <f>SUM('เลย '!AM76)</f>
        <v>151314.88999999998</v>
      </c>
      <c r="L522" s="142">
        <f>'เลย '!AN76</f>
        <v>423926.14</v>
      </c>
      <c r="M522" s="142">
        <f>'เลย '!AO76</f>
        <v>426171.69</v>
      </c>
      <c r="N522" s="138"/>
      <c r="O522" s="138"/>
      <c r="P522" s="138"/>
      <c r="Q522" s="130">
        <f t="shared" si="19"/>
        <v>-2245.5499999999884</v>
      </c>
      <c r="R522" s="131">
        <f t="shared" si="20"/>
        <v>240.18478186968838</v>
      </c>
    </row>
    <row r="523" spans="1:18" x14ac:dyDescent="0.35">
      <c r="A523" s="137">
        <v>3</v>
      </c>
      <c r="B523" s="138" t="s">
        <v>60</v>
      </c>
      <c r="C523" s="138" t="s">
        <v>393</v>
      </c>
      <c r="D523" s="138" t="s">
        <v>116</v>
      </c>
      <c r="E523" s="138" t="s">
        <v>394</v>
      </c>
      <c r="F523" s="138" t="s">
        <v>180</v>
      </c>
      <c r="G523" s="138" t="s">
        <v>761</v>
      </c>
      <c r="H523" s="139">
        <v>2349</v>
      </c>
      <c r="I523" s="137">
        <v>2</v>
      </c>
      <c r="J523" s="140">
        <f>'เลย '!F77</f>
        <v>190783.74</v>
      </c>
      <c r="K523" s="141">
        <f>SUM('เลย '!AM77)</f>
        <v>224834.15</v>
      </c>
      <c r="L523" s="142">
        <f>'เลย '!AN77</f>
        <v>632380.42000000004</v>
      </c>
      <c r="M523" s="142">
        <f>'เลย '!AO77</f>
        <v>674003.8</v>
      </c>
      <c r="N523" s="138"/>
      <c r="O523" s="138"/>
      <c r="P523" s="138"/>
      <c r="Q523" s="130">
        <f t="shared" si="19"/>
        <v>-41623.380000000005</v>
      </c>
      <c r="R523" s="131">
        <f t="shared" si="20"/>
        <v>269.2126096211154</v>
      </c>
    </row>
    <row r="524" spans="1:18" x14ac:dyDescent="0.35">
      <c r="A524" s="137">
        <v>4</v>
      </c>
      <c r="B524" s="138" t="s">
        <v>60</v>
      </c>
      <c r="C524" s="138" t="s">
        <v>393</v>
      </c>
      <c r="D524" s="138" t="s">
        <v>116</v>
      </c>
      <c r="E524" s="138" t="s">
        <v>394</v>
      </c>
      <c r="F524" s="138" t="s">
        <v>180</v>
      </c>
      <c r="G524" s="138" t="s">
        <v>762</v>
      </c>
      <c r="H524" s="139">
        <v>2942</v>
      </c>
      <c r="I524" s="137">
        <v>2</v>
      </c>
      <c r="J524" s="140">
        <f>'เลย '!F78</f>
        <v>244252.33</v>
      </c>
      <c r="K524" s="141">
        <f>SUM('เลย '!AM78)</f>
        <v>209679.9</v>
      </c>
      <c r="L524" s="142">
        <f>'เลย '!AN78</f>
        <v>361152.38</v>
      </c>
      <c r="M524" s="142">
        <f>'เลย '!AO78</f>
        <v>451494.23</v>
      </c>
      <c r="N524" s="138"/>
      <c r="O524" s="138"/>
      <c r="P524" s="138"/>
      <c r="Q524" s="130">
        <f t="shared" si="19"/>
        <v>-90341.849999999977</v>
      </c>
      <c r="R524" s="131">
        <f t="shared" si="20"/>
        <v>122.75743711760707</v>
      </c>
    </row>
    <row r="525" spans="1:18" x14ac:dyDescent="0.35">
      <c r="A525" s="137">
        <v>5</v>
      </c>
      <c r="B525" s="138" t="s">
        <v>60</v>
      </c>
      <c r="C525" s="138" t="s">
        <v>393</v>
      </c>
      <c r="D525" s="138" t="s">
        <v>116</v>
      </c>
      <c r="E525" s="138" t="s">
        <v>394</v>
      </c>
      <c r="F525" s="138" t="s">
        <v>180</v>
      </c>
      <c r="G525" s="138" t="s">
        <v>763</v>
      </c>
      <c r="H525" s="139">
        <v>2523</v>
      </c>
      <c r="I525" s="137">
        <v>2</v>
      </c>
      <c r="J525" s="140">
        <f>'เลย '!F79</f>
        <v>604675.14</v>
      </c>
      <c r="K525" s="141">
        <f>SUM('เลย '!AM79)</f>
        <v>544333.77</v>
      </c>
      <c r="L525" s="142">
        <f>'เลย '!AN79</f>
        <v>569358.82000000007</v>
      </c>
      <c r="M525" s="142">
        <f>'เลย '!AO79</f>
        <v>474642.38</v>
      </c>
      <c r="N525" s="138"/>
      <c r="O525" s="138"/>
      <c r="P525" s="138"/>
      <c r="Q525" s="130">
        <f t="shared" si="19"/>
        <v>94716.440000000061</v>
      </c>
      <c r="R525" s="131">
        <f t="shared" si="20"/>
        <v>225.66738803012291</v>
      </c>
    </row>
    <row r="526" spans="1:18" x14ac:dyDescent="0.35">
      <c r="A526" s="137">
        <v>6</v>
      </c>
      <c r="B526" s="138" t="s">
        <v>60</v>
      </c>
      <c r="C526" s="138" t="s">
        <v>393</v>
      </c>
      <c r="D526" s="138" t="s">
        <v>116</v>
      </c>
      <c r="E526" s="138" t="s">
        <v>394</v>
      </c>
      <c r="F526" s="138" t="s">
        <v>180</v>
      </c>
      <c r="G526" s="138" t="s">
        <v>764</v>
      </c>
      <c r="H526" s="139">
        <v>4280</v>
      </c>
      <c r="I526" s="137">
        <v>3</v>
      </c>
      <c r="J526" s="140">
        <f>'เลย '!F80</f>
        <v>775915.92</v>
      </c>
      <c r="K526" s="141">
        <f>SUM('เลย '!AM80)</f>
        <v>802385.71000000008</v>
      </c>
      <c r="L526" s="142">
        <f>'เลย '!AN80</f>
        <v>329661.74</v>
      </c>
      <c r="M526" s="142">
        <f>'เลย '!AO80</f>
        <v>233198.38999999998</v>
      </c>
      <c r="N526" s="138"/>
      <c r="O526" s="138"/>
      <c r="P526" s="138"/>
      <c r="Q526" s="130">
        <f t="shared" si="19"/>
        <v>96463.35</v>
      </c>
      <c r="R526" s="131">
        <f t="shared" si="20"/>
        <v>77.023771028037388</v>
      </c>
    </row>
    <row r="527" spans="1:18" x14ac:dyDescent="0.35">
      <c r="A527" s="137">
        <v>7</v>
      </c>
      <c r="B527" s="138" t="s">
        <v>60</v>
      </c>
      <c r="C527" s="138" t="s">
        <v>393</v>
      </c>
      <c r="D527" s="138" t="s">
        <v>116</v>
      </c>
      <c r="E527" s="138" t="s">
        <v>394</v>
      </c>
      <c r="F527" s="138" t="s">
        <v>180</v>
      </c>
      <c r="G527" s="138" t="s">
        <v>765</v>
      </c>
      <c r="H527" s="139">
        <v>2682</v>
      </c>
      <c r="I527" s="137">
        <v>2</v>
      </c>
      <c r="J527" s="140">
        <f>'เลย '!F81</f>
        <v>480971.99</v>
      </c>
      <c r="K527" s="141">
        <f>SUM('เลย '!AM81)</f>
        <v>471495.38999999996</v>
      </c>
      <c r="L527" s="142">
        <f>'เลย '!AN81</f>
        <v>376871.86</v>
      </c>
      <c r="M527" s="142">
        <f>'เลย '!AO81</f>
        <v>330337.93</v>
      </c>
      <c r="N527" s="138"/>
      <c r="O527" s="138"/>
      <c r="P527" s="138"/>
      <c r="Q527" s="130">
        <f t="shared" si="19"/>
        <v>46533.929999999993</v>
      </c>
      <c r="R527" s="131">
        <f t="shared" si="20"/>
        <v>140.5189634601044</v>
      </c>
    </row>
    <row r="528" spans="1:18" x14ac:dyDescent="0.35">
      <c r="A528" s="137">
        <v>8</v>
      </c>
      <c r="B528" s="138" t="s">
        <v>60</v>
      </c>
      <c r="C528" s="138" t="s">
        <v>393</v>
      </c>
      <c r="D528" s="138" t="s">
        <v>116</v>
      </c>
      <c r="E528" s="138" t="s">
        <v>394</v>
      </c>
      <c r="F528" s="138" t="s">
        <v>180</v>
      </c>
      <c r="G528" s="138" t="s">
        <v>766</v>
      </c>
      <c r="H528" s="139">
        <v>742</v>
      </c>
      <c r="I528" s="137">
        <v>1</v>
      </c>
      <c r="J528" s="140">
        <f>'เลย '!F82</f>
        <v>267572.78999999998</v>
      </c>
      <c r="K528" s="141">
        <f>SUM('เลย '!AM82)</f>
        <v>244476.27999999997</v>
      </c>
      <c r="L528" s="142">
        <f>'เลย '!AN82</f>
        <v>357942.08999999997</v>
      </c>
      <c r="M528" s="142">
        <f>'เลย '!AO82</f>
        <v>330451.45</v>
      </c>
      <c r="N528" s="138"/>
      <c r="O528" s="138"/>
      <c r="P528" s="138"/>
      <c r="Q528" s="130">
        <f t="shared" si="19"/>
        <v>27490.639999999956</v>
      </c>
      <c r="R528" s="131">
        <f t="shared" si="20"/>
        <v>482.40173854447437</v>
      </c>
    </row>
    <row r="529" spans="1:18" x14ac:dyDescent="0.35">
      <c r="A529" s="137">
        <v>9</v>
      </c>
      <c r="B529" s="138" t="s">
        <v>60</v>
      </c>
      <c r="C529" s="138" t="s">
        <v>393</v>
      </c>
      <c r="D529" s="138" t="s">
        <v>116</v>
      </c>
      <c r="E529" s="138" t="s">
        <v>394</v>
      </c>
      <c r="F529" s="138" t="s">
        <v>180</v>
      </c>
      <c r="G529" s="138" t="s">
        <v>767</v>
      </c>
      <c r="H529" s="139">
        <v>697</v>
      </c>
      <c r="I529" s="137">
        <v>1</v>
      </c>
      <c r="J529" s="140">
        <f>'เลย '!F83</f>
        <v>448329.13</v>
      </c>
      <c r="K529" s="141">
        <f>SUM('เลย '!AM83)</f>
        <v>429220.19999999995</v>
      </c>
      <c r="L529" s="142">
        <f>'เลย '!AN83</f>
        <v>437802.97</v>
      </c>
      <c r="M529" s="142">
        <f>'เลย '!AO83</f>
        <v>406305.97000000003</v>
      </c>
      <c r="N529" s="138"/>
      <c r="O529" s="138"/>
      <c r="P529" s="138"/>
      <c r="Q529" s="130">
        <f t="shared" si="19"/>
        <v>31496.999999999942</v>
      </c>
      <c r="R529" s="131">
        <f t="shared" si="20"/>
        <v>628.12477761836442</v>
      </c>
    </row>
    <row r="530" spans="1:18" x14ac:dyDescent="0.35">
      <c r="A530" s="137">
        <v>10</v>
      </c>
      <c r="B530" s="138" t="s">
        <v>60</v>
      </c>
      <c r="C530" s="138" t="s">
        <v>393</v>
      </c>
      <c r="D530" s="138" t="s">
        <v>116</v>
      </c>
      <c r="E530" s="138" t="s">
        <v>394</v>
      </c>
      <c r="F530" s="138" t="s">
        <v>180</v>
      </c>
      <c r="G530" s="138" t="s">
        <v>768</v>
      </c>
      <c r="H530" s="139">
        <v>783</v>
      </c>
      <c r="I530" s="137">
        <v>1</v>
      </c>
      <c r="J530" s="140">
        <f>'เลย '!F84</f>
        <v>387282.68</v>
      </c>
      <c r="K530" s="141">
        <f>SUM('เลย '!AM84)</f>
        <v>370495.73</v>
      </c>
      <c r="L530" s="142">
        <f>'เลย '!AN84</f>
        <v>410886.57999999996</v>
      </c>
      <c r="M530" s="142">
        <f>'เลย '!AO84</f>
        <v>377259.92</v>
      </c>
      <c r="N530" s="138"/>
      <c r="O530" s="138"/>
      <c r="P530" s="138"/>
      <c r="Q530" s="130">
        <f t="shared" si="19"/>
        <v>33626.659999999974</v>
      </c>
      <c r="R530" s="131">
        <f t="shared" si="20"/>
        <v>524.75936143039587</v>
      </c>
    </row>
    <row r="531" spans="1:18" s="149" customFormat="1" x14ac:dyDescent="0.35">
      <c r="A531" s="143">
        <v>8</v>
      </c>
      <c r="B531" s="144" t="s">
        <v>60</v>
      </c>
      <c r="C531" s="144"/>
      <c r="D531" s="144"/>
      <c r="E531" s="144" t="s">
        <v>77</v>
      </c>
      <c r="F531" s="144"/>
      <c r="G531" s="144" t="s">
        <v>396</v>
      </c>
      <c r="H531" s="150">
        <f>SUM(H522:H530)</f>
        <v>18763</v>
      </c>
      <c r="I531" s="143"/>
      <c r="J531" s="146">
        <f>SUM(J521:J530)</f>
        <v>3559257.4099999997</v>
      </c>
      <c r="K531" s="146">
        <f>SUM(K521:K530)</f>
        <v>3448236.02</v>
      </c>
      <c r="L531" s="146">
        <f>SUM(L521:L530)</f>
        <v>3899983</v>
      </c>
      <c r="M531" s="146">
        <f>SUM(M521:M530)</f>
        <v>3703865.7600000007</v>
      </c>
      <c r="N531" s="144">
        <v>9</v>
      </c>
      <c r="O531" s="144">
        <v>9</v>
      </c>
      <c r="P531" s="144">
        <f>N531-O531</f>
        <v>0</v>
      </c>
      <c r="Q531" s="147">
        <f t="shared" si="19"/>
        <v>196117.23999999929</v>
      </c>
      <c r="R531" s="148">
        <f>L531/H531</f>
        <v>207.85498054682088</v>
      </c>
    </row>
    <row r="532" spans="1:18" x14ac:dyDescent="0.35">
      <c r="A532" s="137">
        <v>1</v>
      </c>
      <c r="B532" s="138" t="s">
        <v>60</v>
      </c>
      <c r="C532" s="138" t="s">
        <v>397</v>
      </c>
      <c r="D532" s="138" t="s">
        <v>123</v>
      </c>
      <c r="E532" s="138" t="s">
        <v>398</v>
      </c>
      <c r="F532" s="138" t="s">
        <v>210</v>
      </c>
      <c r="G532" s="138" t="s">
        <v>399</v>
      </c>
      <c r="H532" s="139"/>
      <c r="I532" s="137"/>
      <c r="J532" s="140"/>
      <c r="K532" s="141"/>
      <c r="L532" s="142"/>
      <c r="M532" s="142"/>
      <c r="N532" s="138"/>
      <c r="O532" s="138"/>
      <c r="P532" s="138"/>
    </row>
    <row r="533" spans="1:18" x14ac:dyDescent="0.35">
      <c r="A533" s="137">
        <v>2</v>
      </c>
      <c r="B533" s="138" t="s">
        <v>60</v>
      </c>
      <c r="C533" s="138" t="s">
        <v>397</v>
      </c>
      <c r="D533" s="138" t="s">
        <v>123</v>
      </c>
      <c r="E533" s="138" t="s">
        <v>398</v>
      </c>
      <c r="F533" s="138" t="s">
        <v>180</v>
      </c>
      <c r="G533" s="138" t="s">
        <v>769</v>
      </c>
      <c r="H533" s="139">
        <v>3757</v>
      </c>
      <c r="I533" s="137">
        <v>3</v>
      </c>
      <c r="J533" s="140">
        <f>'เลย '!F85</f>
        <v>472520.49</v>
      </c>
      <c r="K533" s="141">
        <f>SUM('เลย '!AM85)</f>
        <v>545231.54</v>
      </c>
      <c r="L533" s="142">
        <f>'เลย '!AN85</f>
        <v>808027.65</v>
      </c>
      <c r="M533" s="142">
        <f>'เลย '!AO85</f>
        <v>505680.70999999996</v>
      </c>
      <c r="N533" s="138"/>
      <c r="O533" s="138"/>
      <c r="P533" s="138"/>
      <c r="Q533" s="130">
        <f t="shared" si="19"/>
        <v>302346.94000000006</v>
      </c>
      <c r="R533" s="131">
        <f t="shared" si="20"/>
        <v>215.07257120042587</v>
      </c>
    </row>
    <row r="534" spans="1:18" x14ac:dyDescent="0.35">
      <c r="A534" s="137">
        <v>3</v>
      </c>
      <c r="B534" s="138" t="s">
        <v>60</v>
      </c>
      <c r="C534" s="138" t="s">
        <v>397</v>
      </c>
      <c r="D534" s="138" t="s">
        <v>123</v>
      </c>
      <c r="E534" s="138" t="s">
        <v>398</v>
      </c>
      <c r="F534" s="138" t="s">
        <v>180</v>
      </c>
      <c r="G534" s="138" t="s">
        <v>770</v>
      </c>
      <c r="H534" s="139">
        <v>7605</v>
      </c>
      <c r="I534" s="137">
        <v>5</v>
      </c>
      <c r="J534" s="140">
        <f>'เลย '!F86</f>
        <v>509913.23</v>
      </c>
      <c r="K534" s="141">
        <f>SUM('เลย '!AM86)</f>
        <v>401948.2699999999</v>
      </c>
      <c r="L534" s="142">
        <f>'เลย '!AN86</f>
        <v>896840.11</v>
      </c>
      <c r="M534" s="142">
        <f>'เลย '!AO86</f>
        <v>1268319.6000000001</v>
      </c>
      <c r="N534" s="138"/>
      <c r="O534" s="138"/>
      <c r="P534" s="138"/>
      <c r="Q534" s="130">
        <f t="shared" si="19"/>
        <v>-371479.49000000011</v>
      </c>
      <c r="R534" s="131">
        <f t="shared" si="20"/>
        <v>117.9276936226167</v>
      </c>
    </row>
    <row r="535" spans="1:18" x14ac:dyDescent="0.35">
      <c r="A535" s="137">
        <v>4</v>
      </c>
      <c r="B535" s="138" t="s">
        <v>60</v>
      </c>
      <c r="C535" s="138" t="s">
        <v>397</v>
      </c>
      <c r="D535" s="138" t="s">
        <v>123</v>
      </c>
      <c r="E535" s="138" t="s">
        <v>398</v>
      </c>
      <c r="F535" s="138" t="s">
        <v>180</v>
      </c>
      <c r="G535" s="138" t="s">
        <v>771</v>
      </c>
      <c r="H535" s="139">
        <v>7029</v>
      </c>
      <c r="I535" s="137">
        <v>5</v>
      </c>
      <c r="J535" s="140">
        <f>'เลย '!F87</f>
        <v>1407291.57</v>
      </c>
      <c r="K535" s="141">
        <f>SUM('เลย '!AM87)</f>
        <v>1480035.22</v>
      </c>
      <c r="L535" s="142">
        <f>'เลย '!AN87</f>
        <v>2120090.62</v>
      </c>
      <c r="M535" s="142">
        <f>'เลย '!AO87</f>
        <v>1300423.3499999999</v>
      </c>
      <c r="N535" s="138"/>
      <c r="O535" s="138"/>
      <c r="P535" s="138"/>
      <c r="Q535" s="130">
        <f t="shared" si="19"/>
        <v>819667.27000000025</v>
      </c>
      <c r="R535" s="131">
        <f t="shared" si="20"/>
        <v>301.62051785460238</v>
      </c>
    </row>
    <row r="536" spans="1:18" x14ac:dyDescent="0.35">
      <c r="A536" s="137">
        <v>5</v>
      </c>
      <c r="B536" s="138" t="s">
        <v>60</v>
      </c>
      <c r="C536" s="138" t="s">
        <v>397</v>
      </c>
      <c r="D536" s="138" t="s">
        <v>123</v>
      </c>
      <c r="E536" s="138" t="s">
        <v>398</v>
      </c>
      <c r="F536" s="138" t="s">
        <v>180</v>
      </c>
      <c r="G536" s="138" t="s">
        <v>772</v>
      </c>
      <c r="H536" s="139">
        <v>4650</v>
      </c>
      <c r="I536" s="137">
        <v>4</v>
      </c>
      <c r="J536" s="140">
        <f>'เลย '!F88</f>
        <v>530028.06000000006</v>
      </c>
      <c r="K536" s="141">
        <f>SUM('เลย '!AM88)</f>
        <v>504745.52</v>
      </c>
      <c r="L536" s="142">
        <f>'เลย '!AN88</f>
        <v>934935.61</v>
      </c>
      <c r="M536" s="142">
        <f>'เลย '!AO88</f>
        <v>841492.87</v>
      </c>
      <c r="N536" s="138"/>
      <c r="O536" s="138"/>
      <c r="P536" s="138"/>
      <c r="Q536" s="130">
        <f t="shared" si="19"/>
        <v>93442.739999999991</v>
      </c>
      <c r="R536" s="131">
        <f t="shared" si="20"/>
        <v>201.06142150537633</v>
      </c>
    </row>
    <row r="537" spans="1:18" x14ac:dyDescent="0.35">
      <c r="A537" s="137">
        <v>6</v>
      </c>
      <c r="B537" s="138" t="s">
        <v>60</v>
      </c>
      <c r="C537" s="138" t="s">
        <v>397</v>
      </c>
      <c r="D537" s="138" t="s">
        <v>123</v>
      </c>
      <c r="E537" s="138" t="s">
        <v>398</v>
      </c>
      <c r="F537" s="138" t="s">
        <v>180</v>
      </c>
      <c r="G537" s="138" t="s">
        <v>773</v>
      </c>
      <c r="H537" s="139">
        <v>3899</v>
      </c>
      <c r="I537" s="137">
        <v>3</v>
      </c>
      <c r="J537" s="140">
        <f>'เลย '!F89</f>
        <v>265277.53000000003</v>
      </c>
      <c r="K537" s="141">
        <f>SUM('เลย '!AM89)</f>
        <v>665636.10000000009</v>
      </c>
      <c r="L537" s="142">
        <f>'เลย '!AN89</f>
        <v>847729.59</v>
      </c>
      <c r="M537" s="142">
        <f>'เลย '!AO89</f>
        <v>735682.2</v>
      </c>
      <c r="N537" s="138"/>
      <c r="O537" s="138"/>
      <c r="P537" s="138"/>
      <c r="Q537" s="130">
        <f t="shared" si="19"/>
        <v>112047.39000000001</v>
      </c>
      <c r="R537" s="131">
        <f t="shared" si="20"/>
        <v>217.42231084893561</v>
      </c>
    </row>
    <row r="538" spans="1:18" x14ac:dyDescent="0.35">
      <c r="A538" s="137">
        <v>7</v>
      </c>
      <c r="B538" s="138" t="s">
        <v>60</v>
      </c>
      <c r="C538" s="138" t="s">
        <v>397</v>
      </c>
      <c r="D538" s="138" t="s">
        <v>123</v>
      </c>
      <c r="E538" s="138" t="s">
        <v>398</v>
      </c>
      <c r="F538" s="138" t="s">
        <v>180</v>
      </c>
      <c r="G538" s="138" t="s">
        <v>774</v>
      </c>
      <c r="H538" s="139">
        <v>1800</v>
      </c>
      <c r="I538" s="137">
        <v>2</v>
      </c>
      <c r="J538" s="140">
        <f>'เลย '!F90</f>
        <v>260992.69</v>
      </c>
      <c r="K538" s="141">
        <f>SUM('เลย '!AM90)</f>
        <v>293636.92</v>
      </c>
      <c r="L538" s="142">
        <f>'เลย '!AN90</f>
        <v>419334.53</v>
      </c>
      <c r="M538" s="142">
        <f>'เลย '!AO90</f>
        <v>321498.62</v>
      </c>
      <c r="N538" s="138"/>
      <c r="O538" s="138"/>
      <c r="P538" s="138"/>
      <c r="Q538" s="130">
        <f t="shared" si="19"/>
        <v>97835.910000000033</v>
      </c>
      <c r="R538" s="131">
        <f t="shared" si="20"/>
        <v>232.96362777777779</v>
      </c>
    </row>
    <row r="539" spans="1:18" x14ac:dyDescent="0.35">
      <c r="A539" s="137">
        <v>8</v>
      </c>
      <c r="B539" s="138" t="s">
        <v>60</v>
      </c>
      <c r="C539" s="138" t="s">
        <v>397</v>
      </c>
      <c r="D539" s="138" t="s">
        <v>123</v>
      </c>
      <c r="E539" s="138" t="s">
        <v>398</v>
      </c>
      <c r="F539" s="138" t="s">
        <v>180</v>
      </c>
      <c r="G539" s="138" t="s">
        <v>775</v>
      </c>
      <c r="H539" s="139">
        <v>5876</v>
      </c>
      <c r="I539" s="137">
        <v>4</v>
      </c>
      <c r="J539" s="140">
        <f>'เลย '!F91</f>
        <v>93255.13</v>
      </c>
      <c r="K539" s="141">
        <f>SUM('เลย '!AM91)</f>
        <v>123076.56</v>
      </c>
      <c r="L539" s="142">
        <f>'เลย '!AN91</f>
        <v>828165.52</v>
      </c>
      <c r="M539" s="142">
        <f>'เลย '!AO91</f>
        <v>1107363.0699999998</v>
      </c>
      <c r="N539" s="138"/>
      <c r="O539" s="138"/>
      <c r="P539" s="138"/>
      <c r="Q539" s="130">
        <f t="shared" si="19"/>
        <v>-279197.54999999981</v>
      </c>
      <c r="R539" s="131">
        <f t="shared" si="20"/>
        <v>140.94035398230088</v>
      </c>
    </row>
    <row r="540" spans="1:18" x14ac:dyDescent="0.35">
      <c r="A540" s="137">
        <v>9</v>
      </c>
      <c r="B540" s="138" t="s">
        <v>60</v>
      </c>
      <c r="C540" s="138" t="s">
        <v>397</v>
      </c>
      <c r="D540" s="138" t="s">
        <v>123</v>
      </c>
      <c r="E540" s="138" t="s">
        <v>398</v>
      </c>
      <c r="F540" s="138" t="s">
        <v>180</v>
      </c>
      <c r="G540" s="138" t="s">
        <v>776</v>
      </c>
      <c r="H540" s="139">
        <v>1689</v>
      </c>
      <c r="I540" s="137">
        <v>2</v>
      </c>
      <c r="J540" s="140">
        <f>'เลย '!F92</f>
        <v>209312.4</v>
      </c>
      <c r="K540" s="141">
        <f>SUM('เลย '!AM92)</f>
        <v>202374.39999999999</v>
      </c>
      <c r="L540" s="142">
        <f>'เลย '!AN92</f>
        <v>524698.51</v>
      </c>
      <c r="M540" s="142">
        <f>'เลย '!AO92</f>
        <v>554329.63</v>
      </c>
      <c r="N540" s="138"/>
      <c r="O540" s="138"/>
      <c r="P540" s="138"/>
      <c r="Q540" s="130">
        <f t="shared" si="19"/>
        <v>-29631.119999999995</v>
      </c>
      <c r="R540" s="131">
        <f t="shared" si="20"/>
        <v>310.65631142687982</v>
      </c>
    </row>
    <row r="541" spans="1:18" x14ac:dyDescent="0.35">
      <c r="A541" s="137">
        <v>10</v>
      </c>
      <c r="B541" s="138" t="s">
        <v>60</v>
      </c>
      <c r="C541" s="138" t="s">
        <v>397</v>
      </c>
      <c r="D541" s="138" t="s">
        <v>123</v>
      </c>
      <c r="E541" s="138" t="s">
        <v>398</v>
      </c>
      <c r="F541" s="138" t="s">
        <v>180</v>
      </c>
      <c r="G541" s="138" t="s">
        <v>777</v>
      </c>
      <c r="H541" s="139">
        <v>3572</v>
      </c>
      <c r="I541" s="137">
        <v>3</v>
      </c>
      <c r="J541" s="140">
        <f>'เลย '!F93</f>
        <v>381078.42</v>
      </c>
      <c r="K541" s="141">
        <f>SUM('เลย '!AM93)</f>
        <v>457204.49</v>
      </c>
      <c r="L541" s="142">
        <f>'เลย '!AN93</f>
        <v>572929.31000000006</v>
      </c>
      <c r="M541" s="142">
        <f>'เลย '!AO93</f>
        <v>493531.95999999996</v>
      </c>
      <c r="N541" s="138"/>
      <c r="O541" s="138"/>
      <c r="P541" s="138"/>
      <c r="Q541" s="130">
        <f t="shared" si="19"/>
        <v>79397.350000000093</v>
      </c>
      <c r="R541" s="131">
        <f t="shared" si="20"/>
        <v>160.39454367301232</v>
      </c>
    </row>
    <row r="542" spans="1:18" x14ac:dyDescent="0.35">
      <c r="A542" s="137">
        <v>11</v>
      </c>
      <c r="B542" s="138" t="s">
        <v>60</v>
      </c>
      <c r="C542" s="138" t="s">
        <v>397</v>
      </c>
      <c r="D542" s="138" t="s">
        <v>123</v>
      </c>
      <c r="E542" s="138" t="s">
        <v>398</v>
      </c>
      <c r="F542" s="138" t="s">
        <v>180</v>
      </c>
      <c r="G542" s="138" t="s">
        <v>778</v>
      </c>
      <c r="H542" s="139">
        <v>3222</v>
      </c>
      <c r="I542" s="137">
        <v>3</v>
      </c>
      <c r="J542" s="140">
        <f>'เลย '!F94</f>
        <v>312122.23</v>
      </c>
      <c r="K542" s="141">
        <f>SUM('เลย '!AM94)</f>
        <v>519093.43999999994</v>
      </c>
      <c r="L542" s="142">
        <f>'เลย '!AN94</f>
        <v>866826.21</v>
      </c>
      <c r="M542" s="142">
        <f>'เลย '!AO94</f>
        <v>843287.86</v>
      </c>
      <c r="N542" s="138"/>
      <c r="O542" s="138"/>
      <c r="P542" s="138"/>
      <c r="Q542" s="130">
        <f t="shared" si="19"/>
        <v>23538.349999999977</v>
      </c>
      <c r="R542" s="131">
        <f t="shared" si="20"/>
        <v>269.03358472998138</v>
      </c>
    </row>
    <row r="543" spans="1:18" x14ac:dyDescent="0.35">
      <c r="A543" s="137">
        <v>12</v>
      </c>
      <c r="B543" s="138" t="s">
        <v>60</v>
      </c>
      <c r="C543" s="138" t="s">
        <v>397</v>
      </c>
      <c r="D543" s="138" t="s">
        <v>123</v>
      </c>
      <c r="E543" s="138" t="s">
        <v>398</v>
      </c>
      <c r="F543" s="138" t="s">
        <v>180</v>
      </c>
      <c r="G543" s="138" t="s">
        <v>779</v>
      </c>
      <c r="H543" s="139">
        <v>3078</v>
      </c>
      <c r="I543" s="137">
        <v>3</v>
      </c>
      <c r="J543" s="140">
        <f>'เลย '!F95</f>
        <v>285474.57</v>
      </c>
      <c r="K543" s="141">
        <f>SUM('เลย '!AM95)</f>
        <v>234387.22000000003</v>
      </c>
      <c r="L543" s="142">
        <f>'เลย '!AN95</f>
        <v>685539.96</v>
      </c>
      <c r="M543" s="142">
        <f>'เลย '!AO95</f>
        <v>605321.15</v>
      </c>
      <c r="N543" s="138"/>
      <c r="O543" s="138"/>
      <c r="P543" s="138"/>
      <c r="Q543" s="130">
        <f t="shared" si="19"/>
        <v>80218.809999999939</v>
      </c>
      <c r="R543" s="131">
        <f t="shared" si="20"/>
        <v>222.72253411306042</v>
      </c>
    </row>
    <row r="544" spans="1:18" x14ac:dyDescent="0.35">
      <c r="A544" s="137">
        <v>13</v>
      </c>
      <c r="B544" s="138" t="s">
        <v>60</v>
      </c>
      <c r="C544" s="138" t="s">
        <v>397</v>
      </c>
      <c r="D544" s="138" t="s">
        <v>123</v>
      </c>
      <c r="E544" s="138" t="s">
        <v>398</v>
      </c>
      <c r="F544" s="138" t="s">
        <v>180</v>
      </c>
      <c r="G544" s="138" t="s">
        <v>780</v>
      </c>
      <c r="H544" s="139">
        <v>4264</v>
      </c>
      <c r="I544" s="137">
        <v>3</v>
      </c>
      <c r="J544" s="140">
        <f>'เลย '!F96</f>
        <v>442687.61</v>
      </c>
      <c r="K544" s="141">
        <f>SUM('เลย '!AM96)</f>
        <v>471021.44</v>
      </c>
      <c r="L544" s="142">
        <f>'เลย '!AN96</f>
        <v>677436.75</v>
      </c>
      <c r="M544" s="142">
        <f>'เลย '!AO96</f>
        <v>411418.66000000003</v>
      </c>
      <c r="N544" s="138"/>
      <c r="O544" s="138"/>
      <c r="P544" s="138"/>
      <c r="Q544" s="130">
        <f t="shared" si="19"/>
        <v>266018.08999999997</v>
      </c>
      <c r="R544" s="131">
        <f t="shared" si="20"/>
        <v>158.87353424015009</v>
      </c>
    </row>
    <row r="545" spans="1:18" x14ac:dyDescent="0.35">
      <c r="A545" s="137">
        <v>14</v>
      </c>
      <c r="B545" s="138" t="s">
        <v>60</v>
      </c>
      <c r="C545" s="138" t="s">
        <v>397</v>
      </c>
      <c r="D545" s="138" t="s">
        <v>123</v>
      </c>
      <c r="E545" s="138" t="s">
        <v>398</v>
      </c>
      <c r="F545" s="138" t="s">
        <v>180</v>
      </c>
      <c r="G545" s="138" t="s">
        <v>781</v>
      </c>
      <c r="H545" s="139">
        <v>5763</v>
      </c>
      <c r="I545" s="137">
        <v>4</v>
      </c>
      <c r="J545" s="140">
        <f>'เลย '!F97</f>
        <v>553838.02</v>
      </c>
      <c r="K545" s="141">
        <f>SUM('เลย '!AM97)</f>
        <v>843182.17999999993</v>
      </c>
      <c r="L545" s="142">
        <f>'เลย '!AN97</f>
        <v>833401.2</v>
      </c>
      <c r="M545" s="142">
        <f>'เลย '!AO97</f>
        <v>507940.61</v>
      </c>
      <c r="N545" s="138"/>
      <c r="O545" s="138"/>
      <c r="P545" s="138"/>
      <c r="Q545" s="130">
        <f t="shared" si="19"/>
        <v>325460.58999999997</v>
      </c>
      <c r="R545" s="131">
        <f t="shared" si="20"/>
        <v>144.61238938053097</v>
      </c>
    </row>
    <row r="546" spans="1:18" x14ac:dyDescent="0.35">
      <c r="A546" s="137">
        <v>15</v>
      </c>
      <c r="B546" s="138" t="s">
        <v>60</v>
      </c>
      <c r="C546" s="138" t="s">
        <v>397</v>
      </c>
      <c r="D546" s="138" t="s">
        <v>123</v>
      </c>
      <c r="E546" s="138" t="s">
        <v>398</v>
      </c>
      <c r="F546" s="138" t="s">
        <v>180</v>
      </c>
      <c r="G546" s="138" t="s">
        <v>782</v>
      </c>
      <c r="H546" s="139">
        <v>3934</v>
      </c>
      <c r="I546" s="137">
        <v>3</v>
      </c>
      <c r="J546" s="140">
        <f>'เลย '!F98</f>
        <v>645511.78</v>
      </c>
      <c r="K546" s="141">
        <f>SUM('เลย '!AM98)</f>
        <v>767420.12</v>
      </c>
      <c r="L546" s="142">
        <f>'เลย '!AN98</f>
        <v>978327.36</v>
      </c>
      <c r="M546" s="142">
        <f>'เลย '!AO98</f>
        <v>743173.56</v>
      </c>
      <c r="N546" s="138"/>
      <c r="O546" s="138"/>
      <c r="P546" s="138"/>
      <c r="Q546" s="130">
        <f t="shared" si="19"/>
        <v>235153.79999999993</v>
      </c>
      <c r="R546" s="131">
        <f t="shared" si="20"/>
        <v>248.68514489069648</v>
      </c>
    </row>
    <row r="547" spans="1:18" x14ac:dyDescent="0.35">
      <c r="A547" s="137">
        <v>16</v>
      </c>
      <c r="B547" s="138" t="s">
        <v>60</v>
      </c>
      <c r="C547" s="138" t="s">
        <v>397</v>
      </c>
      <c r="D547" s="138" t="s">
        <v>123</v>
      </c>
      <c r="E547" s="138" t="s">
        <v>398</v>
      </c>
      <c r="F547" s="138" t="s">
        <v>180</v>
      </c>
      <c r="G547" s="138" t="s">
        <v>783</v>
      </c>
      <c r="H547" s="139">
        <v>6112</v>
      </c>
      <c r="I547" s="137">
        <v>5</v>
      </c>
      <c r="J547" s="140">
        <f>'เลย '!F99</f>
        <v>1622652.67</v>
      </c>
      <c r="K547" s="141">
        <f>SUM('เลย '!AM99)</f>
        <v>1720352.88</v>
      </c>
      <c r="L547" s="142">
        <f>'เลย '!AN99</f>
        <v>1961782.19</v>
      </c>
      <c r="M547" s="142">
        <f>'เลย '!AO99</f>
        <v>1019145.0900000001</v>
      </c>
      <c r="N547" s="138"/>
      <c r="O547" s="138"/>
      <c r="P547" s="138"/>
      <c r="Q547" s="130">
        <f t="shared" si="19"/>
        <v>942637.09999999986</v>
      </c>
      <c r="R547" s="131">
        <f t="shared" si="20"/>
        <v>320.97221695026178</v>
      </c>
    </row>
    <row r="548" spans="1:18" x14ac:dyDescent="0.35">
      <c r="A548" s="137">
        <v>17</v>
      </c>
      <c r="B548" s="138" t="s">
        <v>60</v>
      </c>
      <c r="C548" s="138" t="s">
        <v>397</v>
      </c>
      <c r="D548" s="138" t="s">
        <v>123</v>
      </c>
      <c r="E548" s="138" t="s">
        <v>398</v>
      </c>
      <c r="F548" s="138" t="s">
        <v>180</v>
      </c>
      <c r="G548" s="138" t="s">
        <v>784</v>
      </c>
      <c r="H548" s="139">
        <v>3215</v>
      </c>
      <c r="I548" s="137">
        <v>3</v>
      </c>
      <c r="J548" s="140">
        <f>'เลย '!F100</f>
        <v>163811.54</v>
      </c>
      <c r="K548" s="141">
        <f>SUM('เลย '!AM100)</f>
        <v>224677.89</v>
      </c>
      <c r="L548" s="142">
        <f>'เลย '!AN100</f>
        <v>463548.21</v>
      </c>
      <c r="M548" s="142">
        <f>'เลย '!AO100</f>
        <v>472834.01999999996</v>
      </c>
      <c r="N548" s="138"/>
      <c r="O548" s="138"/>
      <c r="P548" s="138"/>
      <c r="Q548" s="130">
        <f t="shared" si="19"/>
        <v>-9285.8099999999395</v>
      </c>
      <c r="R548" s="131">
        <f t="shared" si="20"/>
        <v>144.18295800933126</v>
      </c>
    </row>
    <row r="549" spans="1:18" x14ac:dyDescent="0.35">
      <c r="A549" s="137">
        <v>18</v>
      </c>
      <c r="B549" s="138" t="s">
        <v>60</v>
      </c>
      <c r="C549" s="138" t="s">
        <v>397</v>
      </c>
      <c r="D549" s="138" t="s">
        <v>123</v>
      </c>
      <c r="E549" s="138" t="s">
        <v>398</v>
      </c>
      <c r="F549" s="138" t="s">
        <v>180</v>
      </c>
      <c r="G549" s="138" t="s">
        <v>785</v>
      </c>
      <c r="H549" s="139">
        <v>4457</v>
      </c>
      <c r="I549" s="137">
        <v>3</v>
      </c>
      <c r="J549" s="140">
        <f>'เลย '!F101</f>
        <v>451784.55</v>
      </c>
      <c r="K549" s="141">
        <f>SUM('เลย '!AM101)</f>
        <v>490274.33999999997</v>
      </c>
      <c r="L549" s="142">
        <f>'เลย '!AN101</f>
        <v>995165.51</v>
      </c>
      <c r="M549" s="142">
        <f>'เลย '!AO101</f>
        <v>827172.32</v>
      </c>
      <c r="N549" s="138"/>
      <c r="O549" s="138"/>
      <c r="P549" s="138"/>
      <c r="Q549" s="130">
        <f t="shared" si="19"/>
        <v>167993.19000000006</v>
      </c>
      <c r="R549" s="131">
        <f t="shared" si="20"/>
        <v>223.28146959838458</v>
      </c>
    </row>
    <row r="550" spans="1:18" s="149" customFormat="1" x14ac:dyDescent="0.35">
      <c r="A550" s="143">
        <v>9</v>
      </c>
      <c r="B550" s="144" t="s">
        <v>60</v>
      </c>
      <c r="C550" s="144"/>
      <c r="D550" s="144"/>
      <c r="E550" s="144" t="s">
        <v>77</v>
      </c>
      <c r="F550" s="144"/>
      <c r="G550" s="144" t="s">
        <v>400</v>
      </c>
      <c r="H550" s="150">
        <f>SUM(H532:H549)</f>
        <v>73922</v>
      </c>
      <c r="I550" s="143"/>
      <c r="J550" s="146">
        <f>SUM(J532:J549)</f>
        <v>8607552.4900000021</v>
      </c>
      <c r="K550" s="146">
        <f>SUM(K532:K549)</f>
        <v>9944298.5300000012</v>
      </c>
      <c r="L550" s="146">
        <f>SUM(L532:L549)</f>
        <v>15414778.84</v>
      </c>
      <c r="M550" s="146">
        <f>SUM(M532:M549)</f>
        <v>12558615.279999999</v>
      </c>
      <c r="N550" s="144">
        <v>17</v>
      </c>
      <c r="O550" s="144">
        <v>17</v>
      </c>
      <c r="P550" s="144">
        <f>N550-O550</f>
        <v>0</v>
      </c>
      <c r="Q550" s="147">
        <f t="shared" si="19"/>
        <v>2856163.5600000005</v>
      </c>
      <c r="R550" s="148">
        <f>L550/H550</f>
        <v>208.52762154703606</v>
      </c>
    </row>
    <row r="551" spans="1:18" x14ac:dyDescent="0.35">
      <c r="A551" s="137">
        <v>1</v>
      </c>
      <c r="B551" s="138" t="s">
        <v>60</v>
      </c>
      <c r="C551" s="138" t="s">
        <v>401</v>
      </c>
      <c r="D551" s="138" t="s">
        <v>128</v>
      </c>
      <c r="E551" s="138" t="s">
        <v>402</v>
      </c>
      <c r="F551" s="138" t="s">
        <v>210</v>
      </c>
      <c r="G551" s="138" t="s">
        <v>403</v>
      </c>
      <c r="H551" s="139"/>
      <c r="I551" s="137"/>
      <c r="J551" s="140"/>
      <c r="K551" s="141"/>
      <c r="L551" s="142"/>
      <c r="M551" s="142"/>
      <c r="N551" s="138"/>
      <c r="O551" s="138"/>
      <c r="P551" s="138"/>
    </row>
    <row r="552" spans="1:18" x14ac:dyDescent="0.35">
      <c r="A552" s="137">
        <v>2</v>
      </c>
      <c r="B552" s="138" t="s">
        <v>60</v>
      </c>
      <c r="C552" s="138" t="s">
        <v>401</v>
      </c>
      <c r="D552" s="138" t="s">
        <v>128</v>
      </c>
      <c r="E552" s="138" t="s">
        <v>402</v>
      </c>
      <c r="F552" s="138" t="s">
        <v>180</v>
      </c>
      <c r="G552" s="138" t="s">
        <v>786</v>
      </c>
      <c r="H552" s="139">
        <v>2578</v>
      </c>
      <c r="I552" s="137">
        <v>2</v>
      </c>
      <c r="J552" s="140">
        <f>'เลย '!F102</f>
        <v>283549.40999999997</v>
      </c>
      <c r="K552" s="141">
        <f>SUM('เลย '!AM102)</f>
        <v>309082.76</v>
      </c>
      <c r="L552" s="142">
        <f>'เลย '!AN102</f>
        <v>609641.5</v>
      </c>
      <c r="M552" s="142">
        <f>'เลย '!AO102</f>
        <v>530223.74</v>
      </c>
      <c r="N552" s="138"/>
      <c r="O552" s="138"/>
      <c r="P552" s="138"/>
      <c r="Q552" s="130">
        <f t="shared" si="19"/>
        <v>79417.760000000009</v>
      </c>
      <c r="R552" s="131">
        <f t="shared" si="20"/>
        <v>236.47847168347556</v>
      </c>
    </row>
    <row r="553" spans="1:18" x14ac:dyDescent="0.35">
      <c r="A553" s="137">
        <v>3</v>
      </c>
      <c r="B553" s="138" t="s">
        <v>60</v>
      </c>
      <c r="C553" s="138" t="s">
        <v>401</v>
      </c>
      <c r="D553" s="138" t="s">
        <v>128</v>
      </c>
      <c r="E553" s="138" t="s">
        <v>402</v>
      </c>
      <c r="F553" s="138" t="s">
        <v>180</v>
      </c>
      <c r="G553" s="138" t="s">
        <v>787</v>
      </c>
      <c r="H553" s="139">
        <v>5205</v>
      </c>
      <c r="I553" s="137">
        <v>4</v>
      </c>
      <c r="J553" s="140">
        <f>'เลย '!F103</f>
        <v>258987.02</v>
      </c>
      <c r="K553" s="141">
        <f>SUM('เลย '!AM103)</f>
        <v>293653.62</v>
      </c>
      <c r="L553" s="142">
        <f>'เลย '!AN103</f>
        <v>729124.23</v>
      </c>
      <c r="M553" s="142">
        <f>'เลย '!AO103</f>
        <v>670248.02999999991</v>
      </c>
      <c r="N553" s="138"/>
      <c r="O553" s="138"/>
      <c r="P553" s="138"/>
      <c r="Q553" s="130">
        <f t="shared" si="19"/>
        <v>58876.20000000007</v>
      </c>
      <c r="R553" s="131">
        <f t="shared" si="20"/>
        <v>140.08150432276656</v>
      </c>
    </row>
    <row r="554" spans="1:18" x14ac:dyDescent="0.35">
      <c r="A554" s="137">
        <v>4</v>
      </c>
      <c r="B554" s="138" t="s">
        <v>60</v>
      </c>
      <c r="C554" s="138" t="s">
        <v>401</v>
      </c>
      <c r="D554" s="138" t="s">
        <v>128</v>
      </c>
      <c r="E554" s="138" t="s">
        <v>402</v>
      </c>
      <c r="F554" s="138" t="s">
        <v>180</v>
      </c>
      <c r="G554" s="138" t="s">
        <v>788</v>
      </c>
      <c r="H554" s="139">
        <v>3001</v>
      </c>
      <c r="I554" s="137">
        <v>3</v>
      </c>
      <c r="J554" s="140">
        <f>'เลย '!F104</f>
        <v>32812.550000000003</v>
      </c>
      <c r="K554" s="141">
        <f>SUM('เลย '!AM104)</f>
        <v>51388.090000000004</v>
      </c>
      <c r="L554" s="142">
        <f>'เลย '!AN104</f>
        <v>538036.98</v>
      </c>
      <c r="M554" s="142">
        <f>'เลย '!AO104</f>
        <v>491399.37</v>
      </c>
      <c r="N554" s="138"/>
      <c r="O554" s="138"/>
      <c r="P554" s="138"/>
      <c r="Q554" s="130">
        <f t="shared" si="19"/>
        <v>46637.609999999986</v>
      </c>
      <c r="R554" s="131">
        <f t="shared" si="20"/>
        <v>179.28589803398867</v>
      </c>
    </row>
    <row r="555" spans="1:18" x14ac:dyDescent="0.35">
      <c r="A555" s="137">
        <v>5</v>
      </c>
      <c r="B555" s="138" t="s">
        <v>60</v>
      </c>
      <c r="C555" s="138" t="s">
        <v>401</v>
      </c>
      <c r="D555" s="138" t="s">
        <v>128</v>
      </c>
      <c r="E555" s="138" t="s">
        <v>402</v>
      </c>
      <c r="F555" s="138" t="s">
        <v>180</v>
      </c>
      <c r="G555" s="138" t="s">
        <v>789</v>
      </c>
      <c r="H555" s="139">
        <v>3193</v>
      </c>
      <c r="I555" s="137">
        <v>3</v>
      </c>
      <c r="J555" s="140">
        <f>'เลย '!F105</f>
        <v>250283.1</v>
      </c>
      <c r="K555" s="291">
        <f>SUM('เลย '!AM105)</f>
        <v>371403.16</v>
      </c>
      <c r="L555" s="142">
        <f>'เลย '!AN105</f>
        <v>655583.74</v>
      </c>
      <c r="M555" s="142">
        <f>'เลย '!AO105</f>
        <v>646233.96</v>
      </c>
      <c r="N555" s="138"/>
      <c r="O555" s="138"/>
      <c r="P555" s="138"/>
      <c r="Q555" s="130">
        <f t="shared" si="19"/>
        <v>9349.7800000000279</v>
      </c>
      <c r="R555" s="131">
        <f t="shared" si="20"/>
        <v>205.31905418102099</v>
      </c>
    </row>
    <row r="556" spans="1:18" x14ac:dyDescent="0.35">
      <c r="A556" s="137">
        <v>6</v>
      </c>
      <c r="B556" s="138" t="s">
        <v>60</v>
      </c>
      <c r="C556" s="138" t="s">
        <v>401</v>
      </c>
      <c r="D556" s="138" t="s">
        <v>128</v>
      </c>
      <c r="E556" s="138" t="s">
        <v>402</v>
      </c>
      <c r="F556" s="138" t="s">
        <v>180</v>
      </c>
      <c r="G556" s="138" t="s">
        <v>790</v>
      </c>
      <c r="H556" s="139">
        <v>4152</v>
      </c>
      <c r="I556" s="137">
        <v>3</v>
      </c>
      <c r="J556" s="140">
        <f>'เลย '!F106</f>
        <v>237347.32</v>
      </c>
      <c r="K556" s="141">
        <f>SUM('เลย '!AM106)</f>
        <v>235991.09</v>
      </c>
      <c r="L556" s="142">
        <f>'เลย '!AN106</f>
        <v>467305.8</v>
      </c>
      <c r="M556" s="142">
        <f>'เลย '!AO106</f>
        <v>481815.92</v>
      </c>
      <c r="N556" s="138"/>
      <c r="O556" s="138"/>
      <c r="P556" s="138"/>
      <c r="Q556" s="130">
        <f t="shared" si="19"/>
        <v>-14510.119999999995</v>
      </c>
      <c r="R556" s="131">
        <f t="shared" si="20"/>
        <v>112.54956647398843</v>
      </c>
    </row>
    <row r="557" spans="1:18" s="149" customFormat="1" x14ac:dyDescent="0.35">
      <c r="A557" s="143">
        <v>10</v>
      </c>
      <c r="B557" s="144" t="s">
        <v>60</v>
      </c>
      <c r="C557" s="144"/>
      <c r="D557" s="144"/>
      <c r="E557" s="144" t="s">
        <v>77</v>
      </c>
      <c r="F557" s="144"/>
      <c r="G557" s="144" t="s">
        <v>404</v>
      </c>
      <c r="H557" s="150">
        <f>SUM(H551:H556)</f>
        <v>18129</v>
      </c>
      <c r="I557" s="143"/>
      <c r="J557" s="146">
        <f>SUM(J551:J556)</f>
        <v>1062979.3999999999</v>
      </c>
      <c r="K557" s="146">
        <f>SUM(K551:K556)</f>
        <v>1261518.72</v>
      </c>
      <c r="L557" s="146">
        <f>SUM(L551:L556)</f>
        <v>2999692.25</v>
      </c>
      <c r="M557" s="146">
        <f>SUM(M551:M556)</f>
        <v>2819921.02</v>
      </c>
      <c r="N557" s="144">
        <v>5</v>
      </c>
      <c r="O557" s="144">
        <v>5</v>
      </c>
      <c r="P557" s="144">
        <f>N557-O557</f>
        <v>0</v>
      </c>
      <c r="Q557" s="147">
        <f t="shared" si="19"/>
        <v>179771.22999999998</v>
      </c>
      <c r="R557" s="148">
        <f>L557/H557</f>
        <v>165.46374593193227</v>
      </c>
    </row>
    <row r="558" spans="1:18" x14ac:dyDescent="0.35">
      <c r="A558" s="137">
        <v>1</v>
      </c>
      <c r="B558" s="138" t="s">
        <v>60</v>
      </c>
      <c r="C558" s="138" t="s">
        <v>405</v>
      </c>
      <c r="D558" s="138" t="s">
        <v>133</v>
      </c>
      <c r="E558" s="138" t="s">
        <v>406</v>
      </c>
      <c r="F558" s="138" t="s">
        <v>210</v>
      </c>
      <c r="G558" s="138" t="s">
        <v>407</v>
      </c>
      <c r="H558" s="139"/>
      <c r="I558" s="137"/>
      <c r="J558" s="140"/>
      <c r="K558" s="141"/>
      <c r="L558" s="142"/>
      <c r="M558" s="142"/>
      <c r="N558" s="138"/>
      <c r="O558" s="138"/>
      <c r="P558" s="138"/>
    </row>
    <row r="559" spans="1:18" x14ac:dyDescent="0.35">
      <c r="A559" s="137">
        <v>2</v>
      </c>
      <c r="B559" s="138" t="s">
        <v>60</v>
      </c>
      <c r="C559" s="138" t="s">
        <v>405</v>
      </c>
      <c r="D559" s="138" t="s">
        <v>133</v>
      </c>
      <c r="E559" s="138" t="s">
        <v>406</v>
      </c>
      <c r="F559" s="138" t="s">
        <v>180</v>
      </c>
      <c r="G559" s="138" t="s">
        <v>791</v>
      </c>
      <c r="H559" s="139">
        <v>4559</v>
      </c>
      <c r="I559" s="137">
        <v>4</v>
      </c>
      <c r="J559" s="140">
        <f>'เลย '!F107</f>
        <v>457076.08</v>
      </c>
      <c r="K559" s="141">
        <f>SUM('เลย '!AM107)</f>
        <v>495204.44</v>
      </c>
      <c r="L559" s="142">
        <f>'เลย '!AN107</f>
        <v>917876.53</v>
      </c>
      <c r="M559" s="142">
        <f>'เลย '!AO107</f>
        <v>911972.14</v>
      </c>
      <c r="N559" s="138"/>
      <c r="O559" s="138"/>
      <c r="P559" s="138"/>
      <c r="Q559" s="130">
        <f t="shared" si="19"/>
        <v>5904.390000000014</v>
      </c>
      <c r="R559" s="131">
        <f t="shared" si="20"/>
        <v>201.33286466330335</v>
      </c>
    </row>
    <row r="560" spans="1:18" x14ac:dyDescent="0.35">
      <c r="A560" s="137">
        <v>3</v>
      </c>
      <c r="B560" s="138" t="s">
        <v>60</v>
      </c>
      <c r="C560" s="138" t="s">
        <v>405</v>
      </c>
      <c r="D560" s="138" t="s">
        <v>133</v>
      </c>
      <c r="E560" s="138" t="s">
        <v>406</v>
      </c>
      <c r="F560" s="138" t="s">
        <v>180</v>
      </c>
      <c r="G560" s="138" t="s">
        <v>792</v>
      </c>
      <c r="H560" s="139">
        <v>1402</v>
      </c>
      <c r="I560" s="137">
        <v>1</v>
      </c>
      <c r="J560" s="140">
        <f>'เลย '!F108</f>
        <v>251460.27</v>
      </c>
      <c r="K560" s="141">
        <f>SUM('เลย '!AM108)</f>
        <v>234122.16</v>
      </c>
      <c r="L560" s="142">
        <f>'เลย '!AN108</f>
        <v>472205.45</v>
      </c>
      <c r="M560" s="142">
        <f>'เลย '!AO108</f>
        <v>542140.5</v>
      </c>
      <c r="N560" s="138"/>
      <c r="O560" s="138"/>
      <c r="P560" s="138"/>
      <c r="Q560" s="130">
        <f t="shared" si="19"/>
        <v>-69935.049999999988</v>
      </c>
      <c r="R560" s="131">
        <f>L560/H560</f>
        <v>336.80845221112696</v>
      </c>
    </row>
    <row r="561" spans="1:18" x14ac:dyDescent="0.35">
      <c r="A561" s="137">
        <v>4</v>
      </c>
      <c r="B561" s="138" t="s">
        <v>60</v>
      </c>
      <c r="C561" s="138" t="s">
        <v>405</v>
      </c>
      <c r="D561" s="138" t="s">
        <v>133</v>
      </c>
      <c r="E561" s="138" t="s">
        <v>406</v>
      </c>
      <c r="F561" s="138" t="s">
        <v>180</v>
      </c>
      <c r="G561" s="138" t="s">
        <v>793</v>
      </c>
      <c r="H561" s="139">
        <v>4041</v>
      </c>
      <c r="I561" s="137">
        <v>3</v>
      </c>
      <c r="J561" s="140">
        <f>'เลย '!F109</f>
        <v>278714.86</v>
      </c>
      <c r="K561" s="141">
        <f>SUM('เลย '!AM109)</f>
        <v>294333.71999999997</v>
      </c>
      <c r="L561" s="142">
        <f>'เลย '!AN109</f>
        <v>725975.32000000007</v>
      </c>
      <c r="M561" s="142">
        <f>'เลย '!AO109</f>
        <v>774276.2</v>
      </c>
      <c r="N561" s="138"/>
      <c r="O561" s="138"/>
      <c r="P561" s="138"/>
      <c r="Q561" s="130">
        <f t="shared" si="19"/>
        <v>-48300.879999999888</v>
      </c>
      <c r="R561" s="131">
        <f t="shared" si="20"/>
        <v>179.65239297203664</v>
      </c>
    </row>
    <row r="562" spans="1:18" x14ac:dyDescent="0.35">
      <c r="A562" s="137">
        <v>5</v>
      </c>
      <c r="B562" s="138" t="s">
        <v>60</v>
      </c>
      <c r="C562" s="138" t="s">
        <v>405</v>
      </c>
      <c r="D562" s="138" t="s">
        <v>133</v>
      </c>
      <c r="E562" s="138" t="s">
        <v>406</v>
      </c>
      <c r="F562" s="138" t="s">
        <v>180</v>
      </c>
      <c r="G562" s="138" t="s">
        <v>794</v>
      </c>
      <c r="H562" s="139">
        <v>3664</v>
      </c>
      <c r="I562" s="137">
        <v>3</v>
      </c>
      <c r="J562" s="140">
        <f>'เลย '!F110</f>
        <v>530082.34</v>
      </c>
      <c r="K562" s="141">
        <f>SUM('เลย '!AM110)</f>
        <v>507100.91000000003</v>
      </c>
      <c r="L562" s="142">
        <f>'เลย '!AN110</f>
        <v>661060</v>
      </c>
      <c r="M562" s="142">
        <f>'เลย '!AO110</f>
        <v>679846.07</v>
      </c>
      <c r="N562" s="138"/>
      <c r="O562" s="138"/>
      <c r="P562" s="138"/>
      <c r="Q562" s="130">
        <f t="shared" si="19"/>
        <v>-18786.069999999949</v>
      </c>
      <c r="R562" s="131">
        <f t="shared" si="20"/>
        <v>180.42030567685589</v>
      </c>
    </row>
    <row r="563" spans="1:18" x14ac:dyDescent="0.35">
      <c r="A563" s="137">
        <v>6</v>
      </c>
      <c r="B563" s="138" t="s">
        <v>60</v>
      </c>
      <c r="C563" s="138" t="s">
        <v>405</v>
      </c>
      <c r="D563" s="138" t="s">
        <v>133</v>
      </c>
      <c r="E563" s="138" t="s">
        <v>406</v>
      </c>
      <c r="F563" s="138" t="s">
        <v>180</v>
      </c>
      <c r="G563" s="138" t="s">
        <v>795</v>
      </c>
      <c r="H563" s="139">
        <v>1748</v>
      </c>
      <c r="I563" s="137">
        <v>2</v>
      </c>
      <c r="J563" s="140">
        <f>'เลย '!F111</f>
        <v>202158.64</v>
      </c>
      <c r="K563" s="141">
        <f>SUM('เลย '!AM111)</f>
        <v>208211.94</v>
      </c>
      <c r="L563" s="142">
        <f>'เลย '!AN111</f>
        <v>307976.28000000003</v>
      </c>
      <c r="M563" s="142">
        <f>'เลย '!AO111</f>
        <v>335299.05999999994</v>
      </c>
      <c r="N563" s="138"/>
      <c r="O563" s="138"/>
      <c r="P563" s="138"/>
      <c r="Q563" s="130">
        <f t="shared" si="19"/>
        <v>-27322.779999999912</v>
      </c>
      <c r="R563" s="131">
        <f t="shared" si="20"/>
        <v>176.18780320366133</v>
      </c>
    </row>
    <row r="564" spans="1:18" s="149" customFormat="1" x14ac:dyDescent="0.35">
      <c r="A564" s="143">
        <v>11</v>
      </c>
      <c r="B564" s="144" t="s">
        <v>60</v>
      </c>
      <c r="C564" s="144"/>
      <c r="D564" s="144"/>
      <c r="E564" s="144" t="s">
        <v>77</v>
      </c>
      <c r="F564" s="144"/>
      <c r="G564" s="144" t="s">
        <v>408</v>
      </c>
      <c r="H564" s="150">
        <f>SUM(H558:H563)</f>
        <v>15414</v>
      </c>
      <c r="I564" s="143"/>
      <c r="J564" s="146">
        <f>SUM(J558:J563)</f>
        <v>1719492.19</v>
      </c>
      <c r="K564" s="146">
        <f>SUM(K558:K563)</f>
        <v>1738973.17</v>
      </c>
      <c r="L564" s="146">
        <f>SUM(L558:L563)</f>
        <v>3085093.58</v>
      </c>
      <c r="M564" s="146">
        <f>SUM(M558:M563)</f>
        <v>3243533.9699999997</v>
      </c>
      <c r="N564" s="144">
        <v>5</v>
      </c>
      <c r="O564" s="144">
        <v>5</v>
      </c>
      <c r="P564" s="144">
        <f>N564-O564</f>
        <v>0</v>
      </c>
      <c r="Q564" s="147">
        <f t="shared" si="19"/>
        <v>-158440.38999999966</v>
      </c>
      <c r="R564" s="148">
        <f>L564/H564</f>
        <v>200.1487984948748</v>
      </c>
    </row>
    <row r="565" spans="1:18" x14ac:dyDescent="0.35">
      <c r="A565" s="137">
        <v>1</v>
      </c>
      <c r="B565" s="138" t="s">
        <v>60</v>
      </c>
      <c r="C565" s="138" t="s">
        <v>409</v>
      </c>
      <c r="D565" s="138" t="s">
        <v>137</v>
      </c>
      <c r="E565" s="138" t="s">
        <v>410</v>
      </c>
      <c r="F565" s="138" t="s">
        <v>210</v>
      </c>
      <c r="G565" s="138" t="s">
        <v>411</v>
      </c>
      <c r="H565" s="139"/>
      <c r="I565" s="137"/>
      <c r="J565" s="140"/>
      <c r="K565" s="141"/>
      <c r="L565" s="142"/>
      <c r="M565" s="142"/>
      <c r="N565" s="138"/>
      <c r="O565" s="138"/>
      <c r="P565" s="138"/>
    </row>
    <row r="566" spans="1:18" x14ac:dyDescent="0.35">
      <c r="A566" s="137">
        <v>2</v>
      </c>
      <c r="B566" s="138" t="s">
        <v>60</v>
      </c>
      <c r="C566" s="138" t="s">
        <v>409</v>
      </c>
      <c r="D566" s="138" t="s">
        <v>137</v>
      </c>
      <c r="E566" s="138" t="s">
        <v>410</v>
      </c>
      <c r="F566" s="138" t="s">
        <v>180</v>
      </c>
      <c r="G566" s="138" t="s">
        <v>796</v>
      </c>
      <c r="H566" s="139">
        <v>5082</v>
      </c>
      <c r="I566" s="137">
        <v>4</v>
      </c>
      <c r="J566" s="140">
        <f>'เลย '!F112</f>
        <v>1045222.33</v>
      </c>
      <c r="K566" s="141">
        <f>SUM('เลย '!AM112)</f>
        <v>1112469.1399999999</v>
      </c>
      <c r="L566" s="142">
        <f>'เลย '!AN112</f>
        <v>1019419.37</v>
      </c>
      <c r="M566" s="142">
        <f>'เลย '!AO112</f>
        <v>989328.96</v>
      </c>
      <c r="N566" s="138"/>
      <c r="O566" s="138"/>
      <c r="P566" s="138"/>
      <c r="Q566" s="130">
        <f t="shared" si="19"/>
        <v>30090.410000000033</v>
      </c>
      <c r="R566" s="131">
        <f t="shared" si="20"/>
        <v>200.59413026367571</v>
      </c>
    </row>
    <row r="567" spans="1:18" x14ac:dyDescent="0.35">
      <c r="A567" s="137">
        <v>3</v>
      </c>
      <c r="B567" s="138" t="s">
        <v>60</v>
      </c>
      <c r="C567" s="138" t="s">
        <v>409</v>
      </c>
      <c r="D567" s="138" t="s">
        <v>137</v>
      </c>
      <c r="E567" s="138" t="s">
        <v>410</v>
      </c>
      <c r="F567" s="138" t="s">
        <v>180</v>
      </c>
      <c r="G567" s="138" t="s">
        <v>797</v>
      </c>
      <c r="H567" s="139">
        <v>5235</v>
      </c>
      <c r="I567" s="137">
        <v>4</v>
      </c>
      <c r="J567" s="140">
        <f>'เลย '!F113</f>
        <v>597150.81000000006</v>
      </c>
      <c r="K567" s="141">
        <f>SUM('เลย '!AM113)</f>
        <v>670604.10000000009</v>
      </c>
      <c r="L567" s="142">
        <f>'เลย '!AN113</f>
        <v>1101991.95</v>
      </c>
      <c r="M567" s="142">
        <f>'เลย '!AO113</f>
        <v>981399.47</v>
      </c>
      <c r="N567" s="138"/>
      <c r="O567" s="138"/>
      <c r="P567" s="138"/>
      <c r="Q567" s="130">
        <f t="shared" si="19"/>
        <v>120592.47999999998</v>
      </c>
      <c r="R567" s="131">
        <f t="shared" si="20"/>
        <v>210.50467048710601</v>
      </c>
    </row>
    <row r="568" spans="1:18" x14ac:dyDescent="0.35">
      <c r="A568" s="137">
        <v>4</v>
      </c>
      <c r="B568" s="138" t="s">
        <v>60</v>
      </c>
      <c r="C568" s="138" t="s">
        <v>409</v>
      </c>
      <c r="D568" s="138" t="s">
        <v>137</v>
      </c>
      <c r="E568" s="138" t="s">
        <v>410</v>
      </c>
      <c r="F568" s="138" t="s">
        <v>180</v>
      </c>
      <c r="G568" s="138" t="s">
        <v>798</v>
      </c>
      <c r="H568" s="139">
        <v>2707</v>
      </c>
      <c r="I568" s="137">
        <v>2</v>
      </c>
      <c r="J568" s="140">
        <f>'เลย '!F114</f>
        <v>579681.74</v>
      </c>
      <c r="K568" s="141">
        <f>SUM('เลย '!AM114)</f>
        <v>624842.43999999994</v>
      </c>
      <c r="L568" s="142">
        <f>'เลย '!AN114</f>
        <v>591216</v>
      </c>
      <c r="M568" s="142">
        <f>'เลย '!AO114</f>
        <v>458376.88</v>
      </c>
      <c r="N568" s="138"/>
      <c r="O568" s="138"/>
      <c r="P568" s="138"/>
      <c r="Q568" s="130">
        <f t="shared" si="19"/>
        <v>132839.12</v>
      </c>
      <c r="R568" s="131">
        <f t="shared" si="20"/>
        <v>218.40265977096416</v>
      </c>
    </row>
    <row r="569" spans="1:18" x14ac:dyDescent="0.35">
      <c r="A569" s="137">
        <v>5</v>
      </c>
      <c r="B569" s="138" t="s">
        <v>60</v>
      </c>
      <c r="C569" s="138" t="s">
        <v>409</v>
      </c>
      <c r="D569" s="138" t="s">
        <v>137</v>
      </c>
      <c r="E569" s="138" t="s">
        <v>410</v>
      </c>
      <c r="F569" s="138" t="s">
        <v>180</v>
      </c>
      <c r="G569" s="138" t="s">
        <v>799</v>
      </c>
      <c r="H569" s="139">
        <v>4511</v>
      </c>
      <c r="I569" s="137">
        <v>4</v>
      </c>
      <c r="J569" s="140">
        <f>'เลย '!F115</f>
        <v>661492.25</v>
      </c>
      <c r="K569" s="141">
        <f>SUM('เลย '!AM115)</f>
        <v>739375.54</v>
      </c>
      <c r="L569" s="142">
        <f>'เลย '!AN115</f>
        <v>1170179.4100000001</v>
      </c>
      <c r="M569" s="142">
        <f>'เลย '!AO115</f>
        <v>1231466.72</v>
      </c>
      <c r="N569" s="138"/>
      <c r="O569" s="138"/>
      <c r="P569" s="138"/>
      <c r="Q569" s="130">
        <f t="shared" si="19"/>
        <v>-61287.309999999823</v>
      </c>
      <c r="R569" s="131">
        <f t="shared" si="20"/>
        <v>259.40576590556424</v>
      </c>
    </row>
    <row r="570" spans="1:18" x14ac:dyDescent="0.35">
      <c r="A570" s="137">
        <v>6</v>
      </c>
      <c r="B570" s="138" t="s">
        <v>60</v>
      </c>
      <c r="C570" s="138" t="s">
        <v>409</v>
      </c>
      <c r="D570" s="138" t="s">
        <v>137</v>
      </c>
      <c r="E570" s="138" t="s">
        <v>410</v>
      </c>
      <c r="F570" s="138" t="s">
        <v>180</v>
      </c>
      <c r="G570" s="138" t="s">
        <v>800</v>
      </c>
      <c r="H570" s="139">
        <v>1392</v>
      </c>
      <c r="I570" s="137">
        <v>1</v>
      </c>
      <c r="J570" s="140">
        <f>'เลย '!F116</f>
        <v>170872.58</v>
      </c>
      <c r="K570" s="141">
        <f>SUM('เลย '!AM116)</f>
        <v>217119.02</v>
      </c>
      <c r="L570" s="142">
        <f>'เลย '!AN116</f>
        <v>364334.56</v>
      </c>
      <c r="M570" s="142">
        <f>'เลย '!AO116</f>
        <v>363586.58999999997</v>
      </c>
      <c r="N570" s="138"/>
      <c r="O570" s="138"/>
      <c r="P570" s="138"/>
      <c r="Q570" s="130">
        <f t="shared" si="19"/>
        <v>747.97000000003027</v>
      </c>
      <c r="R570" s="131">
        <f t="shared" si="20"/>
        <v>261.73459770114943</v>
      </c>
    </row>
    <row r="571" spans="1:18" x14ac:dyDescent="0.35">
      <c r="A571" s="137">
        <v>7</v>
      </c>
      <c r="B571" s="138" t="s">
        <v>60</v>
      </c>
      <c r="C571" s="138" t="s">
        <v>409</v>
      </c>
      <c r="D571" s="138" t="s">
        <v>137</v>
      </c>
      <c r="E571" s="138" t="s">
        <v>410</v>
      </c>
      <c r="F571" s="138" t="s">
        <v>180</v>
      </c>
      <c r="G571" s="138" t="s">
        <v>801</v>
      </c>
      <c r="H571" s="139">
        <v>4729</v>
      </c>
      <c r="I571" s="137">
        <v>4</v>
      </c>
      <c r="J571" s="140">
        <f>'เลย '!F117</f>
        <v>823553.07</v>
      </c>
      <c r="K571" s="141">
        <f>SUM('เลย '!AM117)</f>
        <v>957446.51</v>
      </c>
      <c r="L571" s="142">
        <f>'เลย '!AN117</f>
        <v>1398453.67</v>
      </c>
      <c r="M571" s="142">
        <f>'เลย '!AO117</f>
        <v>1258668.3099999998</v>
      </c>
      <c r="N571" s="138"/>
      <c r="O571" s="138"/>
      <c r="P571" s="138"/>
      <c r="Q571" s="130">
        <f t="shared" si="19"/>
        <v>139785.3600000001</v>
      </c>
      <c r="R571" s="131">
        <f t="shared" si="20"/>
        <v>295.71868682596744</v>
      </c>
    </row>
    <row r="572" spans="1:18" s="149" customFormat="1" x14ac:dyDescent="0.35">
      <c r="A572" s="143">
        <v>12</v>
      </c>
      <c r="B572" s="144" t="s">
        <v>60</v>
      </c>
      <c r="C572" s="144"/>
      <c r="D572" s="144"/>
      <c r="E572" s="144" t="s">
        <v>77</v>
      </c>
      <c r="F572" s="144"/>
      <c r="G572" s="144" t="s">
        <v>412</v>
      </c>
      <c r="H572" s="150">
        <f>SUM(H565:H571)</f>
        <v>23656</v>
      </c>
      <c r="I572" s="143"/>
      <c r="J572" s="146">
        <f>SUM(J565:J571)</f>
        <v>3877972.78</v>
      </c>
      <c r="K572" s="146">
        <f>SUM(K565:K571)</f>
        <v>4321856.75</v>
      </c>
      <c r="L572" s="146">
        <f>SUM(L565:L571)</f>
        <v>5645594.96</v>
      </c>
      <c r="M572" s="146">
        <f>SUM(M565:M571)</f>
        <v>5282826.93</v>
      </c>
      <c r="N572" s="144">
        <v>6</v>
      </c>
      <c r="O572" s="144">
        <v>6</v>
      </c>
      <c r="P572" s="144">
        <f>N572-O572</f>
        <v>0</v>
      </c>
      <c r="Q572" s="147">
        <f t="shared" si="19"/>
        <v>362768.03000000026</v>
      </c>
      <c r="R572" s="148">
        <f>L572/H572</f>
        <v>238.65382820426106</v>
      </c>
    </row>
    <row r="573" spans="1:18" x14ac:dyDescent="0.35">
      <c r="A573" s="137">
        <v>1</v>
      </c>
      <c r="B573" s="138" t="s">
        <v>60</v>
      </c>
      <c r="C573" s="138" t="s">
        <v>413</v>
      </c>
      <c r="D573" s="138" t="s">
        <v>144</v>
      </c>
      <c r="E573" s="138" t="s">
        <v>414</v>
      </c>
      <c r="F573" s="138" t="s">
        <v>210</v>
      </c>
      <c r="G573" s="138" t="s">
        <v>415</v>
      </c>
      <c r="H573" s="139"/>
      <c r="I573" s="137"/>
      <c r="J573" s="140"/>
      <c r="K573" s="141"/>
      <c r="L573" s="142"/>
      <c r="M573" s="142"/>
      <c r="N573" s="138"/>
      <c r="O573" s="138"/>
      <c r="P573" s="138"/>
    </row>
    <row r="574" spans="1:18" x14ac:dyDescent="0.35">
      <c r="A574" s="137">
        <v>2</v>
      </c>
      <c r="B574" s="138" t="s">
        <v>60</v>
      </c>
      <c r="C574" s="138" t="s">
        <v>413</v>
      </c>
      <c r="D574" s="138" t="s">
        <v>144</v>
      </c>
      <c r="E574" s="138" t="s">
        <v>414</v>
      </c>
      <c r="F574" s="138" t="s">
        <v>180</v>
      </c>
      <c r="G574" s="138" t="s">
        <v>802</v>
      </c>
      <c r="H574" s="139">
        <v>3571</v>
      </c>
      <c r="I574" s="137">
        <v>3</v>
      </c>
      <c r="J574" s="140">
        <f>'เลย '!F118</f>
        <v>571960.4</v>
      </c>
      <c r="K574" s="141">
        <f>SUM('เลย '!AM118)</f>
        <v>554297.38000000012</v>
      </c>
      <c r="L574" s="142">
        <f>'เลย '!AN118</f>
        <v>515655.29000000004</v>
      </c>
      <c r="M574" s="142">
        <f>'เลย '!AO118</f>
        <v>492719.06</v>
      </c>
      <c r="N574" s="138"/>
      <c r="O574" s="138"/>
      <c r="P574" s="138"/>
      <c r="Q574" s="130">
        <f t="shared" si="19"/>
        <v>22936.23000000004</v>
      </c>
      <c r="R574" s="131">
        <f t="shared" si="20"/>
        <v>144.40080929711567</v>
      </c>
    </row>
    <row r="575" spans="1:18" x14ac:dyDescent="0.35">
      <c r="A575" s="137">
        <v>3</v>
      </c>
      <c r="B575" s="138" t="s">
        <v>60</v>
      </c>
      <c r="C575" s="138" t="s">
        <v>413</v>
      </c>
      <c r="D575" s="138" t="s">
        <v>144</v>
      </c>
      <c r="E575" s="138" t="s">
        <v>414</v>
      </c>
      <c r="F575" s="138" t="s">
        <v>180</v>
      </c>
      <c r="G575" s="138" t="s">
        <v>803</v>
      </c>
      <c r="H575" s="139">
        <v>3383</v>
      </c>
      <c r="I575" s="137">
        <v>3</v>
      </c>
      <c r="J575" s="140">
        <f>'เลย '!F119</f>
        <v>623522.99</v>
      </c>
      <c r="K575" s="141">
        <f>SUM('เลย '!AM119)</f>
        <v>517101.30999999994</v>
      </c>
      <c r="L575" s="142">
        <f>'เลย '!AN119</f>
        <v>416122.65</v>
      </c>
      <c r="M575" s="142">
        <f>'เลย '!AO119</f>
        <v>415635.45</v>
      </c>
      <c r="N575" s="138"/>
      <c r="O575" s="138"/>
      <c r="P575" s="138"/>
      <c r="Q575" s="130">
        <f t="shared" si="19"/>
        <v>487.20000000001164</v>
      </c>
      <c r="R575" s="131">
        <f t="shared" si="20"/>
        <v>123.00403488028378</v>
      </c>
    </row>
    <row r="576" spans="1:18" x14ac:dyDescent="0.35">
      <c r="A576" s="137">
        <v>4</v>
      </c>
      <c r="B576" s="138" t="s">
        <v>60</v>
      </c>
      <c r="C576" s="138" t="s">
        <v>413</v>
      </c>
      <c r="D576" s="138" t="s">
        <v>144</v>
      </c>
      <c r="E576" s="138" t="s">
        <v>414</v>
      </c>
      <c r="F576" s="138" t="s">
        <v>180</v>
      </c>
      <c r="G576" s="138" t="s">
        <v>804</v>
      </c>
      <c r="H576" s="139">
        <v>3666</v>
      </c>
      <c r="I576" s="137">
        <v>3</v>
      </c>
      <c r="J576" s="140">
        <f>'เลย '!F120</f>
        <v>734296.77</v>
      </c>
      <c r="K576" s="141">
        <f>SUM('เลย '!AM120)</f>
        <v>696378.56</v>
      </c>
      <c r="L576" s="142">
        <f>'เลย '!AN120</f>
        <v>625586.80000000005</v>
      </c>
      <c r="M576" s="142">
        <f>'เลย '!AO120</f>
        <v>633556.79999999993</v>
      </c>
      <c r="N576" s="138"/>
      <c r="O576" s="138"/>
      <c r="P576" s="138"/>
      <c r="Q576" s="130">
        <f t="shared" si="19"/>
        <v>-7969.9999999998836</v>
      </c>
      <c r="R576" s="131">
        <f t="shared" si="20"/>
        <v>170.64560829241682</v>
      </c>
    </row>
    <row r="577" spans="1:18" x14ac:dyDescent="0.35">
      <c r="A577" s="137">
        <v>5</v>
      </c>
      <c r="B577" s="138" t="s">
        <v>60</v>
      </c>
      <c r="C577" s="138" t="s">
        <v>413</v>
      </c>
      <c r="D577" s="138" t="s">
        <v>144</v>
      </c>
      <c r="E577" s="138" t="s">
        <v>414</v>
      </c>
      <c r="F577" s="138" t="s">
        <v>180</v>
      </c>
      <c r="G577" s="138" t="s">
        <v>805</v>
      </c>
      <c r="H577" s="139">
        <v>4139</v>
      </c>
      <c r="I577" s="137">
        <v>3</v>
      </c>
      <c r="J577" s="140">
        <f>'เลย '!F121</f>
        <v>505749.74</v>
      </c>
      <c r="K577" s="141">
        <f>SUM('เลย '!AM121)</f>
        <v>635590.04</v>
      </c>
      <c r="L577" s="142">
        <f>'เลย '!AN121</f>
        <v>698142.21</v>
      </c>
      <c r="M577" s="142">
        <f>'เลย '!AO121</f>
        <v>473708.89</v>
      </c>
      <c r="N577" s="138"/>
      <c r="O577" s="138"/>
      <c r="P577" s="138"/>
      <c r="Q577" s="130">
        <f t="shared" si="19"/>
        <v>224433.31999999995</v>
      </c>
      <c r="R577" s="131">
        <f t="shared" si="20"/>
        <v>168.67412660062817</v>
      </c>
    </row>
    <row r="578" spans="1:18" x14ac:dyDescent="0.35">
      <c r="A578" s="137">
        <v>6</v>
      </c>
      <c r="B578" s="138" t="s">
        <v>60</v>
      </c>
      <c r="C578" s="138" t="s">
        <v>413</v>
      </c>
      <c r="D578" s="138" t="s">
        <v>144</v>
      </c>
      <c r="E578" s="138" t="s">
        <v>414</v>
      </c>
      <c r="F578" s="138" t="s">
        <v>180</v>
      </c>
      <c r="G578" s="138" t="s">
        <v>806</v>
      </c>
      <c r="H578" s="139">
        <v>1457</v>
      </c>
      <c r="I578" s="137">
        <v>1</v>
      </c>
      <c r="J578" s="140">
        <f>'เลย '!F122</f>
        <v>234887.24</v>
      </c>
      <c r="K578" s="141">
        <f>SUM('เลย '!AM122)</f>
        <v>296138.93</v>
      </c>
      <c r="L578" s="142">
        <f>'เลย '!AN122</f>
        <v>461906.45</v>
      </c>
      <c r="M578" s="142">
        <f>'เลย '!AO122</f>
        <v>417070.45999999996</v>
      </c>
      <c r="N578" s="138"/>
      <c r="O578" s="138"/>
      <c r="P578" s="138"/>
      <c r="Q578" s="130">
        <f t="shared" si="19"/>
        <v>44835.990000000049</v>
      </c>
      <c r="R578" s="131">
        <f t="shared" si="20"/>
        <v>317.02570350034318</v>
      </c>
    </row>
    <row r="579" spans="1:18" x14ac:dyDescent="0.35">
      <c r="A579" s="137">
        <v>7</v>
      </c>
      <c r="B579" s="138" t="s">
        <v>60</v>
      </c>
      <c r="C579" s="138" t="s">
        <v>413</v>
      </c>
      <c r="D579" s="138" t="s">
        <v>144</v>
      </c>
      <c r="E579" s="138" t="s">
        <v>414</v>
      </c>
      <c r="F579" s="138" t="s">
        <v>180</v>
      </c>
      <c r="G579" s="138" t="s">
        <v>807</v>
      </c>
      <c r="H579" s="139">
        <v>2356</v>
      </c>
      <c r="I579" s="137">
        <v>2</v>
      </c>
      <c r="J579" s="140">
        <f>'เลย '!F123</f>
        <v>423131.2</v>
      </c>
      <c r="K579" s="141">
        <f>SUM('เลย '!AM123)</f>
        <v>472138.74000000005</v>
      </c>
      <c r="L579" s="142">
        <f>'เลย '!AN123</f>
        <v>412573.94</v>
      </c>
      <c r="M579" s="142">
        <f>'เลย '!AO123</f>
        <v>443595.66</v>
      </c>
      <c r="N579" s="138"/>
      <c r="O579" s="138"/>
      <c r="P579" s="138"/>
      <c r="Q579" s="130">
        <f t="shared" si="19"/>
        <v>-31021.719999999972</v>
      </c>
      <c r="R579" s="131">
        <f t="shared" si="20"/>
        <v>175.11627334465194</v>
      </c>
    </row>
    <row r="580" spans="1:18" x14ac:dyDescent="0.35">
      <c r="A580" s="137">
        <v>8</v>
      </c>
      <c r="B580" s="138" t="s">
        <v>60</v>
      </c>
      <c r="C580" s="138" t="s">
        <v>413</v>
      </c>
      <c r="D580" s="138" t="s">
        <v>144</v>
      </c>
      <c r="E580" s="138" t="s">
        <v>414</v>
      </c>
      <c r="F580" s="138" t="s">
        <v>180</v>
      </c>
      <c r="G580" s="138" t="s">
        <v>808</v>
      </c>
      <c r="H580" s="139">
        <v>3094</v>
      </c>
      <c r="I580" s="137">
        <v>3</v>
      </c>
      <c r="J580" s="140">
        <f>'เลย '!F124</f>
        <v>475016.48</v>
      </c>
      <c r="K580" s="141">
        <f>SUM('เลย '!AM124)</f>
        <v>466563.49</v>
      </c>
      <c r="L580" s="142">
        <f>'เลย '!AN124</f>
        <v>617802.44999999995</v>
      </c>
      <c r="M580" s="142">
        <f>'เลย '!AO124</f>
        <v>556825.70000000007</v>
      </c>
      <c r="N580" s="138"/>
      <c r="O580" s="138"/>
      <c r="P580" s="138"/>
      <c r="Q580" s="130">
        <f t="shared" si="19"/>
        <v>60976.749999999884</v>
      </c>
      <c r="R580" s="131">
        <f t="shared" si="20"/>
        <v>199.67758564964447</v>
      </c>
    </row>
    <row r="581" spans="1:18" x14ac:dyDescent="0.35">
      <c r="A581" s="137">
        <v>9</v>
      </c>
      <c r="B581" s="138" t="s">
        <v>60</v>
      </c>
      <c r="C581" s="138" t="s">
        <v>413</v>
      </c>
      <c r="D581" s="138" t="s">
        <v>144</v>
      </c>
      <c r="E581" s="138" t="s">
        <v>414</v>
      </c>
      <c r="F581" s="138" t="s">
        <v>180</v>
      </c>
      <c r="G581" s="138" t="s">
        <v>809</v>
      </c>
      <c r="H581" s="139">
        <v>2499</v>
      </c>
      <c r="I581" s="137">
        <v>2</v>
      </c>
      <c r="J581" s="140">
        <f>'เลย '!F125</f>
        <v>129653.89</v>
      </c>
      <c r="K581" s="141">
        <f>SUM('เลย '!AM125)</f>
        <v>67849</v>
      </c>
      <c r="L581" s="142">
        <f>'เลย '!AN125</f>
        <v>519916.45999999996</v>
      </c>
      <c r="M581" s="142">
        <f>'เลย '!AO125</f>
        <v>558975.32999999996</v>
      </c>
      <c r="N581" s="138"/>
      <c r="O581" s="138"/>
      <c r="P581" s="138"/>
      <c r="Q581" s="130">
        <f t="shared" si="19"/>
        <v>-39058.869999999995</v>
      </c>
      <c r="R581" s="131">
        <f t="shared" si="20"/>
        <v>208.04980392156861</v>
      </c>
    </row>
    <row r="582" spans="1:18" s="149" customFormat="1" x14ac:dyDescent="0.35">
      <c r="A582" s="143">
        <v>13</v>
      </c>
      <c r="B582" s="144" t="s">
        <v>60</v>
      </c>
      <c r="C582" s="144"/>
      <c r="D582" s="144"/>
      <c r="E582" s="144" t="s">
        <v>77</v>
      </c>
      <c r="F582" s="144"/>
      <c r="G582" s="144" t="s">
        <v>416</v>
      </c>
      <c r="H582" s="150">
        <f>SUM(H573:H581)</f>
        <v>24165</v>
      </c>
      <c r="I582" s="143"/>
      <c r="J582" s="146">
        <f>SUM(J573:J581)</f>
        <v>3698218.7100000009</v>
      </c>
      <c r="K582" s="146">
        <f>SUM(K573:K581)</f>
        <v>3706057.45</v>
      </c>
      <c r="L582" s="146">
        <f>SUM(L573:L581)</f>
        <v>4267706.25</v>
      </c>
      <c r="M582" s="146">
        <f>SUM(M573:M581)</f>
        <v>3992087.3500000006</v>
      </c>
      <c r="N582" s="144">
        <v>8</v>
      </c>
      <c r="O582" s="144">
        <v>8</v>
      </c>
      <c r="P582" s="144">
        <f>N582-O582</f>
        <v>0</v>
      </c>
      <c r="Q582" s="147">
        <f t="shared" si="19"/>
        <v>275618.89999999944</v>
      </c>
      <c r="R582" s="148">
        <f>L582/H582</f>
        <v>176.60692116697703</v>
      </c>
    </row>
    <row r="583" spans="1:18" x14ac:dyDescent="0.35">
      <c r="A583" s="137">
        <v>1</v>
      </c>
      <c r="B583" s="138" t="s">
        <v>60</v>
      </c>
      <c r="C583" s="138" t="s">
        <v>417</v>
      </c>
      <c r="D583" s="138" t="s">
        <v>147</v>
      </c>
      <c r="E583" s="138" t="s">
        <v>418</v>
      </c>
      <c r="F583" s="138" t="s">
        <v>210</v>
      </c>
      <c r="G583" s="138" t="s">
        <v>419</v>
      </c>
      <c r="H583" s="139"/>
      <c r="I583" s="137"/>
      <c r="J583" s="140"/>
      <c r="K583" s="141"/>
      <c r="L583" s="142"/>
      <c r="M583" s="142"/>
      <c r="N583" s="138"/>
      <c r="O583" s="138"/>
      <c r="P583" s="138"/>
    </row>
    <row r="584" spans="1:18" x14ac:dyDescent="0.35">
      <c r="A584" s="137">
        <v>2</v>
      </c>
      <c r="B584" s="138" t="s">
        <v>60</v>
      </c>
      <c r="C584" s="138" t="s">
        <v>417</v>
      </c>
      <c r="D584" s="138" t="s">
        <v>147</v>
      </c>
      <c r="E584" s="138" t="s">
        <v>418</v>
      </c>
      <c r="F584" s="138" t="s">
        <v>180</v>
      </c>
      <c r="G584" s="138" t="s">
        <v>810</v>
      </c>
      <c r="H584" s="139">
        <v>5132</v>
      </c>
      <c r="I584" s="137">
        <v>4</v>
      </c>
      <c r="J584" s="140">
        <f>'เลย '!F126</f>
        <v>440625.54</v>
      </c>
      <c r="K584" s="141">
        <f>SUM('เลย '!AM126)</f>
        <v>376340.29</v>
      </c>
      <c r="L584" s="142">
        <f>'เลย '!AN126</f>
        <v>935252.90999999992</v>
      </c>
      <c r="M584" s="142">
        <f>'เลย '!AO126</f>
        <v>855717.12</v>
      </c>
      <c r="N584" s="138"/>
      <c r="O584" s="138"/>
      <c r="P584" s="138"/>
      <c r="Q584" s="130">
        <f t="shared" ref="Q584:Q646" si="21">L584-M584</f>
        <v>79535.789999999921</v>
      </c>
      <c r="R584" s="131">
        <f t="shared" ref="R584:R646" si="22">L584/H584</f>
        <v>182.23946024941543</v>
      </c>
    </row>
    <row r="585" spans="1:18" x14ac:dyDescent="0.35">
      <c r="A585" s="137">
        <v>3</v>
      </c>
      <c r="B585" s="138" t="s">
        <v>60</v>
      </c>
      <c r="C585" s="138" t="s">
        <v>417</v>
      </c>
      <c r="D585" s="138" t="s">
        <v>147</v>
      </c>
      <c r="E585" s="138" t="s">
        <v>418</v>
      </c>
      <c r="F585" s="138" t="s">
        <v>180</v>
      </c>
      <c r="G585" s="138" t="s">
        <v>811</v>
      </c>
      <c r="H585" s="139">
        <v>2779</v>
      </c>
      <c r="I585" s="137">
        <v>2</v>
      </c>
      <c r="J585" s="140">
        <f>'เลย '!F127</f>
        <v>378725.96</v>
      </c>
      <c r="K585" s="141">
        <f>SUM('เลย '!AM127)</f>
        <v>289784.33</v>
      </c>
      <c r="L585" s="142">
        <f>'เลย '!AN127</f>
        <v>655764.15</v>
      </c>
      <c r="M585" s="142">
        <f>'เลย '!AO127</f>
        <v>701769.39</v>
      </c>
      <c r="N585" s="138"/>
      <c r="O585" s="138"/>
      <c r="P585" s="138"/>
      <c r="Q585" s="130">
        <f t="shared" si="21"/>
        <v>-46005.239999999991</v>
      </c>
      <c r="R585" s="131">
        <f t="shared" si="22"/>
        <v>235.97126664267722</v>
      </c>
    </row>
    <row r="586" spans="1:18" x14ac:dyDescent="0.35">
      <c r="A586" s="137">
        <v>4</v>
      </c>
      <c r="B586" s="138" t="s">
        <v>60</v>
      </c>
      <c r="C586" s="138" t="s">
        <v>417</v>
      </c>
      <c r="D586" s="138" t="s">
        <v>147</v>
      </c>
      <c r="E586" s="138" t="s">
        <v>418</v>
      </c>
      <c r="F586" s="138" t="s">
        <v>180</v>
      </c>
      <c r="G586" s="138" t="s">
        <v>812</v>
      </c>
      <c r="H586" s="139">
        <v>5936</v>
      </c>
      <c r="I586" s="137">
        <v>4</v>
      </c>
      <c r="J586" s="140">
        <f>'เลย '!F128</f>
        <v>489545.71</v>
      </c>
      <c r="K586" s="141">
        <f>SUM('เลย '!AM128)</f>
        <v>310507.68000000005</v>
      </c>
      <c r="L586" s="142">
        <f>'เลย '!AN128</f>
        <v>898784.15</v>
      </c>
      <c r="M586" s="142">
        <f>'เลย '!AO128</f>
        <v>1003867.7200000001</v>
      </c>
      <c r="N586" s="138"/>
      <c r="O586" s="138"/>
      <c r="P586" s="138"/>
      <c r="Q586" s="130">
        <f t="shared" si="21"/>
        <v>-105083.57000000007</v>
      </c>
      <c r="R586" s="131">
        <f t="shared" si="22"/>
        <v>151.41242419137467</v>
      </c>
    </row>
    <row r="587" spans="1:18" x14ac:dyDescent="0.35">
      <c r="A587" s="137">
        <v>5</v>
      </c>
      <c r="B587" s="138" t="s">
        <v>60</v>
      </c>
      <c r="C587" s="138" t="s">
        <v>417</v>
      </c>
      <c r="D587" s="138" t="s">
        <v>147</v>
      </c>
      <c r="E587" s="138" t="s">
        <v>418</v>
      </c>
      <c r="F587" s="138" t="s">
        <v>180</v>
      </c>
      <c r="G587" s="138" t="s">
        <v>813</v>
      </c>
      <c r="H587" s="139">
        <v>2905</v>
      </c>
      <c r="I587" s="137">
        <v>2</v>
      </c>
      <c r="J587" s="140">
        <f>'เลย '!F129</f>
        <v>378860.81</v>
      </c>
      <c r="K587" s="141">
        <f>SUM('เลย '!AM129)</f>
        <v>312362.63</v>
      </c>
      <c r="L587" s="142">
        <f>'เลย '!AN129</f>
        <v>376913.79000000004</v>
      </c>
      <c r="M587" s="142">
        <f>'เลย '!AO129</f>
        <v>454827.93</v>
      </c>
      <c r="N587" s="138"/>
      <c r="O587" s="138"/>
      <c r="P587" s="138"/>
      <c r="Q587" s="130">
        <f t="shared" si="21"/>
        <v>-77914.139999999956</v>
      </c>
      <c r="R587" s="131">
        <f t="shared" si="22"/>
        <v>129.74657142857143</v>
      </c>
    </row>
    <row r="588" spans="1:18" x14ac:dyDescent="0.35">
      <c r="A588" s="137">
        <v>6</v>
      </c>
      <c r="B588" s="138" t="s">
        <v>60</v>
      </c>
      <c r="C588" s="138" t="s">
        <v>417</v>
      </c>
      <c r="D588" s="138" t="s">
        <v>147</v>
      </c>
      <c r="E588" s="138" t="s">
        <v>418</v>
      </c>
      <c r="F588" s="138" t="s">
        <v>180</v>
      </c>
      <c r="G588" s="138" t="s">
        <v>814</v>
      </c>
      <c r="H588" s="139">
        <v>2680</v>
      </c>
      <c r="I588" s="137">
        <v>2</v>
      </c>
      <c r="J588" s="140">
        <f>'เลย '!F130</f>
        <v>222938.65</v>
      </c>
      <c r="K588" s="141">
        <f>SUM('เลย '!AM130)</f>
        <v>79998.34</v>
      </c>
      <c r="L588" s="142">
        <f>'เลย '!AN130</f>
        <v>112960.86000000002</v>
      </c>
      <c r="M588" s="142">
        <f>'เลย '!AO130</f>
        <v>146976.01</v>
      </c>
      <c r="N588" s="138"/>
      <c r="O588" s="138"/>
      <c r="P588" s="138"/>
      <c r="Q588" s="130">
        <f t="shared" si="21"/>
        <v>-34015.149999999994</v>
      </c>
      <c r="R588" s="131">
        <f t="shared" si="22"/>
        <v>42.149574626865679</v>
      </c>
    </row>
    <row r="589" spans="1:18" s="149" customFormat="1" x14ac:dyDescent="0.35">
      <c r="A589" s="143">
        <v>14</v>
      </c>
      <c r="B589" s="144" t="s">
        <v>60</v>
      </c>
      <c r="C589" s="144"/>
      <c r="D589" s="144"/>
      <c r="E589" s="144" t="s">
        <v>77</v>
      </c>
      <c r="F589" s="144"/>
      <c r="G589" s="144" t="s">
        <v>420</v>
      </c>
      <c r="H589" s="150">
        <f>SUM(H583:H588)</f>
        <v>19432</v>
      </c>
      <c r="I589" s="143"/>
      <c r="J589" s="146">
        <f>SUM(J583:J588)</f>
        <v>1910696.67</v>
      </c>
      <c r="K589" s="146">
        <f>SUM(K583:K588)</f>
        <v>1368993.2700000003</v>
      </c>
      <c r="L589" s="146">
        <f>SUM(L583:L588)</f>
        <v>2979675.86</v>
      </c>
      <c r="M589" s="146">
        <f>SUM(M583:M588)</f>
        <v>3163158.17</v>
      </c>
      <c r="N589" s="144">
        <v>5</v>
      </c>
      <c r="O589" s="144">
        <v>5</v>
      </c>
      <c r="P589" s="144">
        <f>N589-O589</f>
        <v>0</v>
      </c>
      <c r="Q589" s="147">
        <f t="shared" si="21"/>
        <v>-183482.31000000006</v>
      </c>
      <c r="R589" s="148">
        <f t="shared" si="22"/>
        <v>153.33860951008646</v>
      </c>
    </row>
    <row r="590" spans="1:18" s="149" customFormat="1" ht="21.75" thickBot="1" x14ac:dyDescent="0.4">
      <c r="A590" s="158"/>
      <c r="B590" s="159" t="s">
        <v>60</v>
      </c>
      <c r="C590" s="159" t="s">
        <v>60</v>
      </c>
      <c r="D590" s="159" t="s">
        <v>60</v>
      </c>
      <c r="E590" s="159" t="s">
        <v>60</v>
      </c>
      <c r="F590" s="159"/>
      <c r="G590" s="159" t="s">
        <v>421</v>
      </c>
      <c r="H590" s="160">
        <f>H455+H462+H478+H490+H505+H512+H520+H531+H550+H557+H564+H572+H582+H589</f>
        <v>406899</v>
      </c>
      <c r="I590" s="158"/>
      <c r="J590" s="161">
        <f t="shared" ref="J590:O590" si="23">J455+J462+J478+J490+J505+J512+J520+J531+J550+J557+J564+J572+J582+J589</f>
        <v>54094466.849999994</v>
      </c>
      <c r="K590" s="162">
        <f t="shared" si="23"/>
        <v>58325274.230000012</v>
      </c>
      <c r="L590" s="161">
        <f t="shared" si="23"/>
        <v>84454644.989999995</v>
      </c>
      <c r="M590" s="161">
        <f t="shared" si="23"/>
        <v>93634925.62999998</v>
      </c>
      <c r="N590" s="159">
        <f t="shared" si="23"/>
        <v>127</v>
      </c>
      <c r="O590" s="159">
        <f t="shared" si="23"/>
        <v>127</v>
      </c>
      <c r="P590" s="159">
        <f>N590-O590</f>
        <v>0</v>
      </c>
      <c r="Q590" s="147">
        <f t="shared" si="21"/>
        <v>-9180280.6399999857</v>
      </c>
      <c r="R590" s="148">
        <f t="shared" si="22"/>
        <v>207.55677696430809</v>
      </c>
    </row>
    <row r="591" spans="1:18" ht="22.5" thickTop="1" thickBot="1" x14ac:dyDescent="0.4">
      <c r="A591" s="163"/>
      <c r="B591" s="164"/>
      <c r="C591" s="164"/>
      <c r="D591" s="164"/>
      <c r="E591" s="322" t="s">
        <v>422</v>
      </c>
      <c r="F591" s="323"/>
      <c r="G591" s="324"/>
      <c r="H591" s="165"/>
      <c r="I591" s="163"/>
      <c r="J591" s="166">
        <f>J590/O590</f>
        <v>425940.68385826767</v>
      </c>
      <c r="K591" s="167">
        <f>K590/O590</f>
        <v>459254.12779527571</v>
      </c>
      <c r="L591" s="166">
        <f>L590/O590</f>
        <v>664997.2046456692</v>
      </c>
      <c r="M591" s="166">
        <f>M590/O590</f>
        <v>737282.87897637777</v>
      </c>
      <c r="N591" s="215"/>
      <c r="O591" s="215"/>
      <c r="P591" s="215"/>
      <c r="Q591" s="130">
        <f t="shared" si="21"/>
        <v>-72285.674330708571</v>
      </c>
    </row>
    <row r="592" spans="1:18" ht="21.75" thickTop="1" x14ac:dyDescent="0.35">
      <c r="A592" s="168">
        <v>1</v>
      </c>
      <c r="B592" s="169" t="s">
        <v>62</v>
      </c>
      <c r="C592" s="169" t="s">
        <v>423</v>
      </c>
      <c r="D592" s="169" t="s">
        <v>424</v>
      </c>
      <c r="E592" s="169" t="s">
        <v>425</v>
      </c>
      <c r="F592" s="169" t="s">
        <v>177</v>
      </c>
      <c r="G592" s="169" t="s">
        <v>426</v>
      </c>
      <c r="H592" s="170"/>
      <c r="I592" s="168"/>
      <c r="J592" s="171"/>
      <c r="K592" s="172"/>
      <c r="L592" s="173"/>
      <c r="M592" s="173"/>
      <c r="N592" s="169"/>
      <c r="O592" s="169"/>
      <c r="P592" s="169"/>
    </row>
    <row r="593" spans="1:18" x14ac:dyDescent="0.35">
      <c r="A593" s="137">
        <v>2</v>
      </c>
      <c r="B593" s="138" t="s">
        <v>62</v>
      </c>
      <c r="C593" s="138" t="s">
        <v>423</v>
      </c>
      <c r="D593" s="138" t="s">
        <v>424</v>
      </c>
      <c r="E593" s="138" t="s">
        <v>425</v>
      </c>
      <c r="F593" s="138" t="s">
        <v>180</v>
      </c>
      <c r="G593" s="138" t="s">
        <v>1027</v>
      </c>
      <c r="H593" s="139">
        <v>4017</v>
      </c>
      <c r="I593" s="137">
        <v>3</v>
      </c>
      <c r="J593" s="140">
        <f>หนองคาย!F12</f>
        <v>272337.43</v>
      </c>
      <c r="K593" s="141">
        <f>หนองคาย!AG12</f>
        <v>301736.92</v>
      </c>
      <c r="L593" s="142">
        <f>หนองคาย!AH12</f>
        <v>959853.61</v>
      </c>
      <c r="M593" s="142">
        <f>หนองคาย!AI12</f>
        <v>963062.18</v>
      </c>
      <c r="N593" s="138"/>
      <c r="O593" s="138"/>
      <c r="P593" s="138"/>
      <c r="Q593" s="130">
        <f t="shared" si="21"/>
        <v>-3208.5700000000652</v>
      </c>
      <c r="R593" s="131">
        <f t="shared" si="22"/>
        <v>238.94787403534977</v>
      </c>
    </row>
    <row r="594" spans="1:18" x14ac:dyDescent="0.35">
      <c r="A594" s="137">
        <v>3</v>
      </c>
      <c r="B594" s="138" t="s">
        <v>62</v>
      </c>
      <c r="C594" s="138" t="s">
        <v>423</v>
      </c>
      <c r="D594" s="138" t="s">
        <v>424</v>
      </c>
      <c r="E594" s="138" t="s">
        <v>425</v>
      </c>
      <c r="F594" s="138" t="s">
        <v>180</v>
      </c>
      <c r="G594" s="138" t="s">
        <v>1028</v>
      </c>
      <c r="H594" s="139">
        <v>4254</v>
      </c>
      <c r="I594" s="137">
        <v>3</v>
      </c>
      <c r="J594" s="140">
        <f>หนองคาย!F13</f>
        <v>332607.2</v>
      </c>
      <c r="K594" s="141">
        <f>หนองคาย!AG13</f>
        <v>585719.32000000007</v>
      </c>
      <c r="L594" s="142">
        <f>หนองคาย!AH13</f>
        <v>1039953.42</v>
      </c>
      <c r="M594" s="142">
        <f>หนองคาย!AI13</f>
        <v>784760.98</v>
      </c>
      <c r="N594" s="138"/>
      <c r="O594" s="138"/>
      <c r="P594" s="138"/>
      <c r="Q594" s="130">
        <f t="shared" si="21"/>
        <v>255192.44000000006</v>
      </c>
      <c r="R594" s="131">
        <f t="shared" si="22"/>
        <v>244.46483779971791</v>
      </c>
    </row>
    <row r="595" spans="1:18" x14ac:dyDescent="0.35">
      <c r="A595" s="137">
        <v>4</v>
      </c>
      <c r="B595" s="138" t="s">
        <v>62</v>
      </c>
      <c r="C595" s="138" t="s">
        <v>423</v>
      </c>
      <c r="D595" s="138" t="s">
        <v>424</v>
      </c>
      <c r="E595" s="138" t="s">
        <v>425</v>
      </c>
      <c r="F595" s="138" t="s">
        <v>180</v>
      </c>
      <c r="G595" s="138" t="s">
        <v>1029</v>
      </c>
      <c r="H595" s="139">
        <v>2828</v>
      </c>
      <c r="I595" s="137">
        <v>2</v>
      </c>
      <c r="J595" s="140">
        <f>หนองคาย!F14</f>
        <v>73172.47</v>
      </c>
      <c r="K595" s="141">
        <f>หนองคาย!AG14</f>
        <v>382453.86</v>
      </c>
      <c r="L595" s="142">
        <f>หนองคาย!AH14</f>
        <v>591536.28</v>
      </c>
      <c r="M595" s="142">
        <f>หนองคาย!AI14</f>
        <v>605957.87</v>
      </c>
      <c r="N595" s="138"/>
      <c r="O595" s="138"/>
      <c r="P595" s="138"/>
      <c r="Q595" s="130">
        <f t="shared" si="21"/>
        <v>-14421.589999999967</v>
      </c>
      <c r="R595" s="131">
        <f t="shared" si="22"/>
        <v>209.17124469589817</v>
      </c>
    </row>
    <row r="596" spans="1:18" x14ac:dyDescent="0.35">
      <c r="A596" s="137">
        <v>5</v>
      </c>
      <c r="B596" s="138" t="s">
        <v>62</v>
      </c>
      <c r="C596" s="138" t="s">
        <v>423</v>
      </c>
      <c r="D596" s="138" t="s">
        <v>424</v>
      </c>
      <c r="E596" s="138" t="s">
        <v>425</v>
      </c>
      <c r="F596" s="138" t="s">
        <v>180</v>
      </c>
      <c r="G596" s="138" t="s">
        <v>1030</v>
      </c>
      <c r="H596" s="139">
        <v>4184</v>
      </c>
      <c r="I596" s="137">
        <v>3</v>
      </c>
      <c r="J596" s="140">
        <f>หนองคาย!F15</f>
        <v>331159.77</v>
      </c>
      <c r="K596" s="141">
        <f>หนองคาย!AG15</f>
        <v>416116.16000000003</v>
      </c>
      <c r="L596" s="142">
        <f>หนองคาย!AH15</f>
        <v>1134198</v>
      </c>
      <c r="M596" s="142">
        <f>หนองคาย!AI15</f>
        <v>1008169.74</v>
      </c>
      <c r="N596" s="138"/>
      <c r="O596" s="138"/>
      <c r="P596" s="138"/>
      <c r="Q596" s="130">
        <f t="shared" si="21"/>
        <v>126028.26000000001</v>
      </c>
      <c r="R596" s="131">
        <f t="shared" si="22"/>
        <v>271.07982791587</v>
      </c>
    </row>
    <row r="597" spans="1:18" x14ac:dyDescent="0.35">
      <c r="A597" s="137">
        <v>6</v>
      </c>
      <c r="B597" s="138" t="s">
        <v>62</v>
      </c>
      <c r="C597" s="138" t="s">
        <v>423</v>
      </c>
      <c r="D597" s="138" t="s">
        <v>424</v>
      </c>
      <c r="E597" s="138" t="s">
        <v>425</v>
      </c>
      <c r="F597" s="138" t="s">
        <v>180</v>
      </c>
      <c r="G597" s="138" t="s">
        <v>1031</v>
      </c>
      <c r="H597" s="139">
        <v>7069</v>
      </c>
      <c r="I597" s="137">
        <v>5</v>
      </c>
      <c r="J597" s="140">
        <f>หนองคาย!F16</f>
        <v>467306.83</v>
      </c>
      <c r="K597" s="141">
        <f>หนองคาย!AG16</f>
        <v>675702.12</v>
      </c>
      <c r="L597" s="142">
        <f>หนองคาย!AH16</f>
        <v>1218718.5899999999</v>
      </c>
      <c r="M597" s="142">
        <f>หนองคาย!AI16</f>
        <v>1074941.25</v>
      </c>
      <c r="N597" s="138"/>
      <c r="O597" s="138"/>
      <c r="P597" s="138"/>
      <c r="Q597" s="130">
        <f t="shared" si="21"/>
        <v>143777.33999999985</v>
      </c>
      <c r="R597" s="131">
        <f t="shared" si="22"/>
        <v>172.4032522280379</v>
      </c>
    </row>
    <row r="598" spans="1:18" x14ac:dyDescent="0.35">
      <c r="A598" s="137">
        <v>7</v>
      </c>
      <c r="B598" s="138" t="s">
        <v>62</v>
      </c>
      <c r="C598" s="138" t="s">
        <v>423</v>
      </c>
      <c r="D598" s="138" t="s">
        <v>424</v>
      </c>
      <c r="E598" s="138" t="s">
        <v>425</v>
      </c>
      <c r="F598" s="138" t="s">
        <v>180</v>
      </c>
      <c r="G598" s="138" t="s">
        <v>1032</v>
      </c>
      <c r="H598" s="139">
        <v>6198</v>
      </c>
      <c r="I598" s="137">
        <v>5</v>
      </c>
      <c r="J598" s="140">
        <f>หนองคาย!F17</f>
        <v>769926.19</v>
      </c>
      <c r="K598" s="141">
        <f>หนองคาย!AG17</f>
        <v>860597.8899999999</v>
      </c>
      <c r="L598" s="142">
        <f>หนองคาย!AH17</f>
        <v>1164976.0699999998</v>
      </c>
      <c r="M598" s="142">
        <f>หนองคาย!AI17</f>
        <v>833759.19</v>
      </c>
      <c r="N598" s="138"/>
      <c r="O598" s="138"/>
      <c r="P598" s="138"/>
      <c r="Q598" s="130">
        <f t="shared" si="21"/>
        <v>331216.87999999989</v>
      </c>
      <c r="R598" s="131">
        <f t="shared" si="22"/>
        <v>187.95999838657627</v>
      </c>
    </row>
    <row r="599" spans="1:18" x14ac:dyDescent="0.35">
      <c r="A599" s="137">
        <v>8</v>
      </c>
      <c r="B599" s="138" t="s">
        <v>62</v>
      </c>
      <c r="C599" s="138" t="s">
        <v>423</v>
      </c>
      <c r="D599" s="138" t="s">
        <v>424</v>
      </c>
      <c r="E599" s="138" t="s">
        <v>425</v>
      </c>
      <c r="F599" s="138" t="s">
        <v>180</v>
      </c>
      <c r="G599" s="138" t="s">
        <v>1033</v>
      </c>
      <c r="H599" s="139">
        <v>2120</v>
      </c>
      <c r="I599" s="137">
        <v>2</v>
      </c>
      <c r="J599" s="140">
        <f>หนองคาย!F18</f>
        <v>401291.03</v>
      </c>
      <c r="K599" s="141">
        <f>หนองคาย!AG18</f>
        <v>414211.23</v>
      </c>
      <c r="L599" s="142">
        <f>หนองคาย!AH18</f>
        <v>810142.63</v>
      </c>
      <c r="M599" s="142">
        <f>หนองคาย!AI18</f>
        <v>886681.47000000009</v>
      </c>
      <c r="N599" s="138"/>
      <c r="O599" s="138"/>
      <c r="P599" s="138"/>
      <c r="Q599" s="130">
        <f t="shared" si="21"/>
        <v>-76538.840000000084</v>
      </c>
      <c r="R599" s="131">
        <f t="shared" si="22"/>
        <v>382.14274999999998</v>
      </c>
    </row>
    <row r="600" spans="1:18" x14ac:dyDescent="0.35">
      <c r="A600" s="137">
        <v>9</v>
      </c>
      <c r="B600" s="138" t="s">
        <v>62</v>
      </c>
      <c r="C600" s="138" t="s">
        <v>423</v>
      </c>
      <c r="D600" s="138" t="s">
        <v>424</v>
      </c>
      <c r="E600" s="138" t="s">
        <v>425</v>
      </c>
      <c r="F600" s="138" t="s">
        <v>180</v>
      </c>
      <c r="G600" s="138" t="s">
        <v>1034</v>
      </c>
      <c r="H600" s="139">
        <v>808</v>
      </c>
      <c r="I600" s="137">
        <v>1</v>
      </c>
      <c r="J600" s="140">
        <f>หนองคาย!F19</f>
        <v>199784.69</v>
      </c>
      <c r="K600" s="141">
        <f>หนองคาย!AG19</f>
        <v>234705.96000000002</v>
      </c>
      <c r="L600" s="142">
        <f>หนองคาย!AH19</f>
        <v>486960.78</v>
      </c>
      <c r="M600" s="142">
        <f>หนองคาย!AI19</f>
        <v>487759.78</v>
      </c>
      <c r="N600" s="138"/>
      <c r="O600" s="138"/>
      <c r="P600" s="138"/>
      <c r="Q600" s="130">
        <f t="shared" si="21"/>
        <v>-799</v>
      </c>
      <c r="R600" s="131">
        <f t="shared" si="22"/>
        <v>602.6742326732674</v>
      </c>
    </row>
    <row r="601" spans="1:18" x14ac:dyDescent="0.35">
      <c r="A601" s="137">
        <v>10</v>
      </c>
      <c r="B601" s="138" t="s">
        <v>62</v>
      </c>
      <c r="C601" s="138" t="s">
        <v>423</v>
      </c>
      <c r="D601" s="138" t="s">
        <v>424</v>
      </c>
      <c r="E601" s="138" t="s">
        <v>425</v>
      </c>
      <c r="F601" s="138" t="s">
        <v>180</v>
      </c>
      <c r="G601" s="138" t="s">
        <v>1035</v>
      </c>
      <c r="H601" s="139">
        <v>5257</v>
      </c>
      <c r="I601" s="137">
        <v>4</v>
      </c>
      <c r="J601" s="140">
        <f>หนองคาย!F20</f>
        <v>440127.35</v>
      </c>
      <c r="K601" s="141">
        <f>หนองคาย!AG20</f>
        <v>625826.79</v>
      </c>
      <c r="L601" s="142">
        <f>หนองคาย!AH20</f>
        <v>642013.77</v>
      </c>
      <c r="M601" s="142">
        <f>หนองคาย!AI20</f>
        <v>645042.17999999993</v>
      </c>
      <c r="N601" s="138"/>
      <c r="O601" s="138"/>
      <c r="P601" s="138"/>
      <c r="Q601" s="130">
        <f t="shared" si="21"/>
        <v>-3028.4099999999162</v>
      </c>
      <c r="R601" s="131">
        <f t="shared" si="22"/>
        <v>122.12550313867224</v>
      </c>
    </row>
    <row r="602" spans="1:18" x14ac:dyDescent="0.35">
      <c r="A602" s="137">
        <v>11</v>
      </c>
      <c r="B602" s="138" t="s">
        <v>62</v>
      </c>
      <c r="C602" s="138" t="s">
        <v>423</v>
      </c>
      <c r="D602" s="138" t="s">
        <v>424</v>
      </c>
      <c r="E602" s="138" t="s">
        <v>425</v>
      </c>
      <c r="F602" s="138" t="s">
        <v>180</v>
      </c>
      <c r="G602" s="138" t="s">
        <v>1036</v>
      </c>
      <c r="H602" s="139">
        <v>5547</v>
      </c>
      <c r="I602" s="137">
        <v>4</v>
      </c>
      <c r="J602" s="140">
        <f>หนองคาย!F21</f>
        <v>588020.71</v>
      </c>
      <c r="K602" s="141">
        <f>หนองคาย!AG21</f>
        <v>773959.1399999999</v>
      </c>
      <c r="L602" s="142">
        <f>หนองคาย!AH21</f>
        <v>905765.39</v>
      </c>
      <c r="M602" s="142">
        <f>หนองคาย!AI21</f>
        <v>1053026.92</v>
      </c>
      <c r="N602" s="138"/>
      <c r="O602" s="138"/>
      <c r="P602" s="138"/>
      <c r="Q602" s="130">
        <f t="shared" si="21"/>
        <v>-147261.52999999991</v>
      </c>
      <c r="R602" s="131">
        <f t="shared" si="22"/>
        <v>163.2892356228592</v>
      </c>
    </row>
    <row r="603" spans="1:18" x14ac:dyDescent="0.35">
      <c r="A603" s="137">
        <v>12</v>
      </c>
      <c r="B603" s="138" t="s">
        <v>62</v>
      </c>
      <c r="C603" s="138" t="s">
        <v>423</v>
      </c>
      <c r="D603" s="138" t="s">
        <v>424</v>
      </c>
      <c r="E603" s="138" t="s">
        <v>425</v>
      </c>
      <c r="F603" s="138" t="s">
        <v>180</v>
      </c>
      <c r="G603" s="138" t="s">
        <v>1037</v>
      </c>
      <c r="H603" s="139">
        <v>4817</v>
      </c>
      <c r="I603" s="137">
        <v>4</v>
      </c>
      <c r="J603" s="140">
        <f>หนองคาย!F22</f>
        <v>951556.27</v>
      </c>
      <c r="K603" s="141">
        <f>หนองคาย!AG22</f>
        <v>1030724.55</v>
      </c>
      <c r="L603" s="142">
        <f>หนองคาย!AH22</f>
        <v>1147391.4300000002</v>
      </c>
      <c r="M603" s="142">
        <f>หนองคาย!AI22</f>
        <v>963289.64999999991</v>
      </c>
      <c r="N603" s="138"/>
      <c r="O603" s="138"/>
      <c r="P603" s="138"/>
      <c r="Q603" s="130">
        <f t="shared" si="21"/>
        <v>184101.78000000026</v>
      </c>
      <c r="R603" s="131">
        <f t="shared" si="22"/>
        <v>238.19626946232097</v>
      </c>
    </row>
    <row r="604" spans="1:18" x14ac:dyDescent="0.35">
      <c r="A604" s="137">
        <v>13</v>
      </c>
      <c r="B604" s="138" t="s">
        <v>62</v>
      </c>
      <c r="C604" s="138" t="s">
        <v>423</v>
      </c>
      <c r="D604" s="138" t="s">
        <v>424</v>
      </c>
      <c r="E604" s="138" t="s">
        <v>425</v>
      </c>
      <c r="F604" s="138" t="s">
        <v>180</v>
      </c>
      <c r="G604" s="138" t="s">
        <v>1038</v>
      </c>
      <c r="H604" s="139">
        <v>4661</v>
      </c>
      <c r="I604" s="137">
        <v>4</v>
      </c>
      <c r="J604" s="140">
        <f>หนองคาย!F23</f>
        <v>287091.90000000002</v>
      </c>
      <c r="K604" s="141">
        <f>หนองคาย!AG23</f>
        <v>527747.80000000005</v>
      </c>
      <c r="L604" s="142">
        <f>หนองคาย!AH23</f>
        <v>1128225.67</v>
      </c>
      <c r="M604" s="142">
        <f>หนองคาย!AI23</f>
        <v>915864.03999999992</v>
      </c>
      <c r="N604" s="138"/>
      <c r="O604" s="138"/>
      <c r="P604" s="138"/>
      <c r="Q604" s="130">
        <f t="shared" si="21"/>
        <v>212361.63</v>
      </c>
      <c r="R604" s="131">
        <f t="shared" si="22"/>
        <v>242.05656940570691</v>
      </c>
    </row>
    <row r="605" spans="1:18" x14ac:dyDescent="0.35">
      <c r="A605" s="137">
        <v>14</v>
      </c>
      <c r="B605" s="138" t="s">
        <v>62</v>
      </c>
      <c r="C605" s="138" t="s">
        <v>423</v>
      </c>
      <c r="D605" s="138" t="s">
        <v>424</v>
      </c>
      <c r="E605" s="138" t="s">
        <v>425</v>
      </c>
      <c r="F605" s="138" t="s">
        <v>180</v>
      </c>
      <c r="G605" s="138" t="s">
        <v>1039</v>
      </c>
      <c r="H605" s="139">
        <v>7585</v>
      </c>
      <c r="I605" s="137">
        <v>5</v>
      </c>
      <c r="J605" s="140">
        <f>หนองคาย!F24</f>
        <v>2173272.94</v>
      </c>
      <c r="K605" s="141">
        <f>หนองคาย!AG24</f>
        <v>2176060.19</v>
      </c>
      <c r="L605" s="142">
        <f>หนองคาย!AH24</f>
        <v>1461953.3900000001</v>
      </c>
      <c r="M605" s="142">
        <f>หนองคาย!AI24</f>
        <v>1489709.93</v>
      </c>
      <c r="N605" s="138"/>
      <c r="O605" s="138"/>
      <c r="P605" s="138"/>
      <c r="Q605" s="130">
        <f t="shared" si="21"/>
        <v>-27756.539999999804</v>
      </c>
      <c r="R605" s="131">
        <f t="shared" si="22"/>
        <v>192.74270138431115</v>
      </c>
    </row>
    <row r="606" spans="1:18" x14ac:dyDescent="0.35">
      <c r="A606" s="137">
        <v>15</v>
      </c>
      <c r="B606" s="138" t="s">
        <v>62</v>
      </c>
      <c r="C606" s="138" t="s">
        <v>423</v>
      </c>
      <c r="D606" s="138" t="s">
        <v>424</v>
      </c>
      <c r="E606" s="138" t="s">
        <v>425</v>
      </c>
      <c r="F606" s="138" t="s">
        <v>180</v>
      </c>
      <c r="G606" s="138" t="s">
        <v>1040</v>
      </c>
      <c r="H606" s="139">
        <v>6519</v>
      </c>
      <c r="I606" s="137">
        <v>5</v>
      </c>
      <c r="J606" s="140">
        <f>หนองคาย!F25</f>
        <v>251564.07</v>
      </c>
      <c r="K606" s="141">
        <f>หนองคาย!AG25</f>
        <v>589837.85</v>
      </c>
      <c r="L606" s="142">
        <f>หนองคาย!AH25</f>
        <v>1035291.98</v>
      </c>
      <c r="M606" s="142">
        <f>หนองคาย!AI25</f>
        <v>876207.46</v>
      </c>
      <c r="N606" s="138"/>
      <c r="O606" s="138"/>
      <c r="P606" s="138"/>
      <c r="Q606" s="130">
        <f t="shared" si="21"/>
        <v>159084.52000000002</v>
      </c>
      <c r="R606" s="131">
        <f t="shared" si="22"/>
        <v>158.81147108452217</v>
      </c>
    </row>
    <row r="607" spans="1:18" x14ac:dyDescent="0.35">
      <c r="A607" s="137">
        <v>16</v>
      </c>
      <c r="B607" s="138" t="s">
        <v>62</v>
      </c>
      <c r="C607" s="138" t="s">
        <v>423</v>
      </c>
      <c r="D607" s="138" t="s">
        <v>424</v>
      </c>
      <c r="E607" s="138" t="s">
        <v>425</v>
      </c>
      <c r="F607" s="138" t="s">
        <v>180</v>
      </c>
      <c r="G607" s="138" t="s">
        <v>1041</v>
      </c>
      <c r="H607" s="139">
        <v>4531</v>
      </c>
      <c r="I607" s="137">
        <v>4</v>
      </c>
      <c r="J607" s="140">
        <f>หนองคาย!F26</f>
        <v>493237.41</v>
      </c>
      <c r="K607" s="141">
        <f>หนองคาย!AG26</f>
        <v>593876.34000000008</v>
      </c>
      <c r="L607" s="142">
        <f>หนองคาย!AH26</f>
        <v>781708.40999999992</v>
      </c>
      <c r="M607" s="142">
        <f>หนองคาย!AI26</f>
        <v>789713.5</v>
      </c>
      <c r="N607" s="138"/>
      <c r="O607" s="138"/>
      <c r="P607" s="138"/>
      <c r="Q607" s="130">
        <f t="shared" si="21"/>
        <v>-8005.0900000000838</v>
      </c>
      <c r="R607" s="131">
        <f t="shared" si="22"/>
        <v>172.52447804016771</v>
      </c>
    </row>
    <row r="608" spans="1:18" x14ac:dyDescent="0.35">
      <c r="A608" s="137">
        <v>17</v>
      </c>
      <c r="B608" s="138" t="s">
        <v>62</v>
      </c>
      <c r="C608" s="138" t="s">
        <v>423</v>
      </c>
      <c r="D608" s="138" t="s">
        <v>424</v>
      </c>
      <c r="E608" s="138" t="s">
        <v>425</v>
      </c>
      <c r="F608" s="138" t="s">
        <v>180</v>
      </c>
      <c r="G608" s="138" t="s">
        <v>1042</v>
      </c>
      <c r="H608" s="139">
        <v>2937</v>
      </c>
      <c r="I608" s="137">
        <v>2</v>
      </c>
      <c r="J608" s="140">
        <f>หนองคาย!F27</f>
        <v>411599.6</v>
      </c>
      <c r="K608" s="141">
        <f>หนองคาย!AG27</f>
        <v>413789.6</v>
      </c>
      <c r="L608" s="142">
        <f>หนองคาย!AH27</f>
        <v>625402.06000000006</v>
      </c>
      <c r="M608" s="142">
        <f>หนองคาย!AI27</f>
        <v>510767.58999999997</v>
      </c>
      <c r="N608" s="138"/>
      <c r="O608" s="138"/>
      <c r="P608" s="138"/>
      <c r="Q608" s="130">
        <f t="shared" si="21"/>
        <v>114634.47000000009</v>
      </c>
      <c r="R608" s="131">
        <f t="shared" si="22"/>
        <v>212.93907388491661</v>
      </c>
    </row>
    <row r="609" spans="1:18" x14ac:dyDescent="0.35">
      <c r="A609" s="137">
        <v>18</v>
      </c>
      <c r="B609" s="138" t="s">
        <v>62</v>
      </c>
      <c r="C609" s="138" t="s">
        <v>423</v>
      </c>
      <c r="D609" s="138" t="s">
        <v>424</v>
      </c>
      <c r="E609" s="138" t="s">
        <v>425</v>
      </c>
      <c r="F609" s="138" t="s">
        <v>180</v>
      </c>
      <c r="G609" s="138" t="s">
        <v>1043</v>
      </c>
      <c r="H609" s="139">
        <v>2576</v>
      </c>
      <c r="I609" s="137">
        <v>2</v>
      </c>
      <c r="J609" s="140">
        <f>หนองคาย!F28</f>
        <v>234850.67</v>
      </c>
      <c r="K609" s="141">
        <f>หนองคาย!AG28</f>
        <v>254213.3</v>
      </c>
      <c r="L609" s="142">
        <f>หนองคาย!AH28</f>
        <v>595195.51</v>
      </c>
      <c r="M609" s="142">
        <f>หนองคาย!AI28</f>
        <v>705737.5</v>
      </c>
      <c r="N609" s="138"/>
      <c r="O609" s="138"/>
      <c r="P609" s="138"/>
      <c r="Q609" s="130">
        <f t="shared" si="21"/>
        <v>-110541.98999999999</v>
      </c>
      <c r="R609" s="131">
        <f t="shared" si="22"/>
        <v>231.05415760869565</v>
      </c>
    </row>
    <row r="610" spans="1:18" s="149" customFormat="1" x14ac:dyDescent="0.35">
      <c r="A610" s="143">
        <v>1</v>
      </c>
      <c r="B610" s="144" t="s">
        <v>62</v>
      </c>
      <c r="C610" s="144"/>
      <c r="D610" s="144"/>
      <c r="E610" s="144" t="s">
        <v>77</v>
      </c>
      <c r="F610" s="144"/>
      <c r="G610" s="144" t="s">
        <v>427</v>
      </c>
      <c r="H610" s="150">
        <f>SUM(H592:H609)</f>
        <v>75908</v>
      </c>
      <c r="I610" s="143"/>
      <c r="J610" s="146">
        <f>SUM(J592:J609)</f>
        <v>8678906.5299999993</v>
      </c>
      <c r="K610" s="146">
        <f>SUM(K592:K609)</f>
        <v>10857279.02</v>
      </c>
      <c r="L610" s="146">
        <f>SUM(L592:L609)</f>
        <v>15729286.990000002</v>
      </c>
      <c r="M610" s="146">
        <f>SUM(M592:M609)</f>
        <v>14594451.23</v>
      </c>
      <c r="N610" s="144">
        <v>17</v>
      </c>
      <c r="O610" s="144">
        <v>17</v>
      </c>
      <c r="P610" s="144">
        <f>N610-O610</f>
        <v>0</v>
      </c>
      <c r="Q610" s="147">
        <f t="shared" si="21"/>
        <v>1134835.7600000016</v>
      </c>
      <c r="R610" s="148">
        <f>L610/H610</f>
        <v>207.21514188227857</v>
      </c>
    </row>
    <row r="611" spans="1:18" x14ac:dyDescent="0.35">
      <c r="A611" s="137">
        <v>1</v>
      </c>
      <c r="B611" s="138" t="s">
        <v>62</v>
      </c>
      <c r="C611" s="138" t="s">
        <v>428</v>
      </c>
      <c r="D611" s="138" t="s">
        <v>104</v>
      </c>
      <c r="E611" s="138" t="s">
        <v>429</v>
      </c>
      <c r="F611" s="138" t="s">
        <v>329</v>
      </c>
      <c r="G611" s="138" t="s">
        <v>430</v>
      </c>
      <c r="H611" s="139"/>
      <c r="I611" s="137"/>
      <c r="J611" s="140"/>
      <c r="K611" s="141"/>
      <c r="L611" s="142"/>
      <c r="M611" s="142"/>
      <c r="N611" s="138"/>
      <c r="O611" s="138"/>
      <c r="P611" s="138"/>
    </row>
    <row r="612" spans="1:18" x14ac:dyDescent="0.35">
      <c r="A612" s="137">
        <v>2</v>
      </c>
      <c r="B612" s="138" t="s">
        <v>62</v>
      </c>
      <c r="C612" s="138" t="s">
        <v>428</v>
      </c>
      <c r="D612" s="138" t="s">
        <v>104</v>
      </c>
      <c r="E612" s="138" t="s">
        <v>429</v>
      </c>
      <c r="F612" s="138" t="s">
        <v>180</v>
      </c>
      <c r="G612" s="138" t="s">
        <v>1044</v>
      </c>
      <c r="H612" s="139">
        <v>3880</v>
      </c>
      <c r="I612" s="137">
        <v>3</v>
      </c>
      <c r="J612" s="140">
        <f>หนองคาย!F29</f>
        <v>173362.13</v>
      </c>
      <c r="K612" s="141">
        <f>หนองคาย!AG29</f>
        <v>496283.17000000004</v>
      </c>
      <c r="L612" s="142">
        <f>หนองคาย!AH29</f>
        <v>509797.96</v>
      </c>
      <c r="M612" s="142">
        <f>หนองคาย!AI29</f>
        <v>540843.29</v>
      </c>
      <c r="N612" s="138"/>
      <c r="O612" s="138"/>
      <c r="P612" s="138"/>
      <c r="Q612" s="130">
        <f t="shared" si="21"/>
        <v>-31045.330000000016</v>
      </c>
      <c r="R612" s="131">
        <f t="shared" si="22"/>
        <v>131.3912268041237</v>
      </c>
    </row>
    <row r="613" spans="1:18" x14ac:dyDescent="0.35">
      <c r="A613" s="137">
        <v>3</v>
      </c>
      <c r="B613" s="138" t="s">
        <v>62</v>
      </c>
      <c r="C613" s="138" t="s">
        <v>428</v>
      </c>
      <c r="D613" s="138" t="s">
        <v>104</v>
      </c>
      <c r="E613" s="138" t="s">
        <v>429</v>
      </c>
      <c r="F613" s="138" t="s">
        <v>180</v>
      </c>
      <c r="G613" s="138" t="s">
        <v>1045</v>
      </c>
      <c r="H613" s="139">
        <v>3169</v>
      </c>
      <c r="I613" s="137">
        <v>3</v>
      </c>
      <c r="J613" s="140">
        <f>หนองคาย!F30</f>
        <v>99175.41</v>
      </c>
      <c r="K613" s="141">
        <f>หนองคาย!AG30</f>
        <v>418959.61000000004</v>
      </c>
      <c r="L613" s="142">
        <f>หนองคาย!AH30</f>
        <v>290438.5</v>
      </c>
      <c r="M613" s="142">
        <f>หนองคาย!AI30</f>
        <v>402821.3</v>
      </c>
      <c r="N613" s="138"/>
      <c r="O613" s="138"/>
      <c r="P613" s="138"/>
      <c r="Q613" s="130">
        <f t="shared" si="21"/>
        <v>-112382.79999999999</v>
      </c>
      <c r="R613" s="131">
        <f t="shared" si="22"/>
        <v>91.649889555064689</v>
      </c>
    </row>
    <row r="614" spans="1:18" x14ac:dyDescent="0.35">
      <c r="A614" s="137">
        <v>4</v>
      </c>
      <c r="B614" s="138" t="s">
        <v>62</v>
      </c>
      <c r="C614" s="138" t="s">
        <v>428</v>
      </c>
      <c r="D614" s="138" t="s">
        <v>104</v>
      </c>
      <c r="E614" s="138" t="s">
        <v>429</v>
      </c>
      <c r="F614" s="138" t="s">
        <v>180</v>
      </c>
      <c r="G614" s="138" t="s">
        <v>1046</v>
      </c>
      <c r="H614" s="139">
        <v>7059</v>
      </c>
      <c r="I614" s="137">
        <v>5</v>
      </c>
      <c r="J614" s="140">
        <f>หนองคาย!F31</f>
        <v>790671.97</v>
      </c>
      <c r="K614" s="141">
        <f>หนองคาย!AG31</f>
        <v>1109041.6199999999</v>
      </c>
      <c r="L614" s="142">
        <f>หนองคาย!AH31</f>
        <v>389754.52</v>
      </c>
      <c r="M614" s="142">
        <f>หนองคาย!AI31</f>
        <v>545049.05000000005</v>
      </c>
      <c r="N614" s="138"/>
      <c r="O614" s="138"/>
      <c r="P614" s="138"/>
      <c r="Q614" s="130">
        <f t="shared" si="21"/>
        <v>-155294.53000000003</v>
      </c>
      <c r="R614" s="131">
        <f t="shared" si="22"/>
        <v>55.213843320583656</v>
      </c>
    </row>
    <row r="615" spans="1:18" x14ac:dyDescent="0.35">
      <c r="A615" s="137">
        <v>5</v>
      </c>
      <c r="B615" s="138" t="s">
        <v>62</v>
      </c>
      <c r="C615" s="138" t="s">
        <v>428</v>
      </c>
      <c r="D615" s="138" t="s">
        <v>104</v>
      </c>
      <c r="E615" s="138" t="s">
        <v>429</v>
      </c>
      <c r="F615" s="138" t="s">
        <v>180</v>
      </c>
      <c r="G615" s="138" t="s">
        <v>1047</v>
      </c>
      <c r="H615" s="139">
        <v>4668</v>
      </c>
      <c r="I615" s="137">
        <v>4</v>
      </c>
      <c r="J615" s="140">
        <f>หนองคาย!F32</f>
        <v>679789.2</v>
      </c>
      <c r="K615" s="141">
        <f>หนองคาย!AG32</f>
        <v>866799.47999999986</v>
      </c>
      <c r="L615" s="142">
        <f>หนองคาย!AH32</f>
        <v>211598.29</v>
      </c>
      <c r="M615" s="142">
        <f>หนองคาย!AI32</f>
        <v>276019.62</v>
      </c>
      <c r="N615" s="138"/>
      <c r="O615" s="138"/>
      <c r="P615" s="138"/>
      <c r="Q615" s="130">
        <f t="shared" si="21"/>
        <v>-64421.329999999987</v>
      </c>
      <c r="R615" s="131">
        <f t="shared" si="22"/>
        <v>45.329539417309341</v>
      </c>
    </row>
    <row r="616" spans="1:18" x14ac:dyDescent="0.35">
      <c r="A616" s="137">
        <v>6</v>
      </c>
      <c r="B616" s="138" t="s">
        <v>62</v>
      </c>
      <c r="C616" s="138" t="s">
        <v>428</v>
      </c>
      <c r="D616" s="138" t="s">
        <v>104</v>
      </c>
      <c r="E616" s="138" t="s">
        <v>429</v>
      </c>
      <c r="F616" s="138" t="s">
        <v>180</v>
      </c>
      <c r="G616" s="138" t="s">
        <v>1048</v>
      </c>
      <c r="H616" s="139">
        <v>5951</v>
      </c>
      <c r="I616" s="137">
        <v>4</v>
      </c>
      <c r="J616" s="140">
        <f>หนองคาย!F33</f>
        <v>137651.89000000001</v>
      </c>
      <c r="K616" s="141">
        <f>หนองคาย!AG33</f>
        <v>263845.43</v>
      </c>
      <c r="L616" s="142">
        <f>หนองคาย!AH33</f>
        <v>558821.85</v>
      </c>
      <c r="M616" s="142">
        <f>หนองคาย!AI33</f>
        <v>714676.00999999989</v>
      </c>
      <c r="N616" s="138"/>
      <c r="O616" s="138"/>
      <c r="P616" s="138"/>
      <c r="Q616" s="130">
        <f t="shared" si="21"/>
        <v>-155854.15999999992</v>
      </c>
      <c r="R616" s="131">
        <f t="shared" si="22"/>
        <v>93.903856494706773</v>
      </c>
    </row>
    <row r="617" spans="1:18" x14ac:dyDescent="0.35">
      <c r="A617" s="137">
        <v>7</v>
      </c>
      <c r="B617" s="138" t="s">
        <v>62</v>
      </c>
      <c r="C617" s="138" t="s">
        <v>428</v>
      </c>
      <c r="D617" s="138" t="s">
        <v>104</v>
      </c>
      <c r="E617" s="138" t="s">
        <v>429</v>
      </c>
      <c r="F617" s="138" t="s">
        <v>180</v>
      </c>
      <c r="G617" s="138" t="s">
        <v>1049</v>
      </c>
      <c r="H617" s="139">
        <v>4528</v>
      </c>
      <c r="I617" s="137">
        <v>4</v>
      </c>
      <c r="J617" s="140">
        <f>หนองคาย!F34</f>
        <v>583646.19999999995</v>
      </c>
      <c r="K617" s="141">
        <f>หนองคาย!AG34</f>
        <v>806941.3</v>
      </c>
      <c r="L617" s="142">
        <f>หนองคาย!AH34</f>
        <v>370112.70999999996</v>
      </c>
      <c r="M617" s="142">
        <f>หนองคาย!AI34</f>
        <v>446321.24</v>
      </c>
      <c r="N617" s="138"/>
      <c r="O617" s="138"/>
      <c r="P617" s="138"/>
      <c r="Q617" s="130">
        <f t="shared" si="21"/>
        <v>-76208.530000000028</v>
      </c>
      <c r="R617" s="131">
        <f t="shared" si="22"/>
        <v>81.7386727031802</v>
      </c>
    </row>
    <row r="618" spans="1:18" x14ac:dyDescent="0.35">
      <c r="A618" s="137">
        <v>8</v>
      </c>
      <c r="B618" s="138" t="s">
        <v>62</v>
      </c>
      <c r="C618" s="138" t="s">
        <v>428</v>
      </c>
      <c r="D618" s="138" t="s">
        <v>104</v>
      </c>
      <c r="E618" s="138" t="s">
        <v>429</v>
      </c>
      <c r="F618" s="138" t="s">
        <v>180</v>
      </c>
      <c r="G618" s="138" t="s">
        <v>1050</v>
      </c>
      <c r="H618" s="139">
        <v>5805</v>
      </c>
      <c r="I618" s="137">
        <v>4</v>
      </c>
      <c r="J618" s="140">
        <f>หนองคาย!F35</f>
        <v>910892.25</v>
      </c>
      <c r="K618" s="141">
        <f>หนองคาย!AG35</f>
        <v>1086004.54</v>
      </c>
      <c r="L618" s="142">
        <f>หนองคาย!AH35</f>
        <v>267242.78000000003</v>
      </c>
      <c r="M618" s="142">
        <f>หนองคาย!AI35</f>
        <v>265199.81</v>
      </c>
      <c r="N618" s="138"/>
      <c r="O618" s="138"/>
      <c r="P618" s="138"/>
      <c r="Q618" s="130">
        <f t="shared" si="21"/>
        <v>2042.9700000000303</v>
      </c>
      <c r="R618" s="131">
        <f t="shared" si="22"/>
        <v>46.036654608096477</v>
      </c>
    </row>
    <row r="619" spans="1:18" x14ac:dyDescent="0.35">
      <c r="A619" s="137">
        <v>9</v>
      </c>
      <c r="B619" s="138" t="s">
        <v>62</v>
      </c>
      <c r="C619" s="138" t="s">
        <v>428</v>
      </c>
      <c r="D619" s="138" t="s">
        <v>104</v>
      </c>
      <c r="E619" s="138" t="s">
        <v>429</v>
      </c>
      <c r="F619" s="138" t="s">
        <v>180</v>
      </c>
      <c r="G619" s="138" t="s">
        <v>1051</v>
      </c>
      <c r="H619" s="139">
        <v>3290</v>
      </c>
      <c r="I619" s="137">
        <v>3</v>
      </c>
      <c r="J619" s="140">
        <f>หนองคาย!F36</f>
        <v>113144.04</v>
      </c>
      <c r="K619" s="141">
        <f>หนองคาย!AG36</f>
        <v>177283.13999999998</v>
      </c>
      <c r="L619" s="142">
        <f>หนองคาย!AH36</f>
        <v>511181.66000000003</v>
      </c>
      <c r="M619" s="142">
        <f>หนองคาย!AI36</f>
        <v>479114.3</v>
      </c>
      <c r="N619" s="138"/>
      <c r="O619" s="138"/>
      <c r="P619" s="138"/>
      <c r="Q619" s="130">
        <f t="shared" si="21"/>
        <v>32067.360000000044</v>
      </c>
      <c r="R619" s="131">
        <f t="shared" si="22"/>
        <v>155.37436474164136</v>
      </c>
    </row>
    <row r="620" spans="1:18" x14ac:dyDescent="0.35">
      <c r="A620" s="137">
        <v>10</v>
      </c>
      <c r="B620" s="138" t="s">
        <v>62</v>
      </c>
      <c r="C620" s="138" t="s">
        <v>428</v>
      </c>
      <c r="D620" s="138" t="s">
        <v>104</v>
      </c>
      <c r="E620" s="138" t="s">
        <v>429</v>
      </c>
      <c r="F620" s="138" t="s">
        <v>180</v>
      </c>
      <c r="G620" s="138" t="s">
        <v>1052</v>
      </c>
      <c r="H620" s="139">
        <v>5014</v>
      </c>
      <c r="I620" s="137">
        <v>4</v>
      </c>
      <c r="J620" s="140">
        <f>หนองคาย!F37</f>
        <v>54350.85</v>
      </c>
      <c r="K620" s="141">
        <f>หนองคาย!AG37</f>
        <v>219834.72</v>
      </c>
      <c r="L620" s="142">
        <f>หนองคาย!AH37</f>
        <v>414039.29</v>
      </c>
      <c r="M620" s="142">
        <f>หนองคาย!AI37</f>
        <v>526318.49</v>
      </c>
      <c r="N620" s="138"/>
      <c r="O620" s="138"/>
      <c r="P620" s="138"/>
      <c r="Q620" s="130">
        <f t="shared" si="21"/>
        <v>-112279.20000000001</v>
      </c>
      <c r="R620" s="131">
        <f t="shared" si="22"/>
        <v>82.576643398484237</v>
      </c>
    </row>
    <row r="621" spans="1:18" x14ac:dyDescent="0.35">
      <c r="A621" s="137">
        <v>11</v>
      </c>
      <c r="B621" s="138" t="s">
        <v>62</v>
      </c>
      <c r="C621" s="138" t="s">
        <v>428</v>
      </c>
      <c r="D621" s="138" t="s">
        <v>104</v>
      </c>
      <c r="E621" s="138" t="s">
        <v>429</v>
      </c>
      <c r="F621" s="138" t="s">
        <v>180</v>
      </c>
      <c r="G621" s="138" t="s">
        <v>1053</v>
      </c>
      <c r="H621" s="139">
        <v>4611</v>
      </c>
      <c r="I621" s="137">
        <v>4</v>
      </c>
      <c r="J621" s="140">
        <f>หนองคาย!F38</f>
        <v>353429.31</v>
      </c>
      <c r="K621" s="141">
        <f>หนองคาย!AG38</f>
        <v>553191.11</v>
      </c>
      <c r="L621" s="142">
        <f>หนองคาย!AH38</f>
        <v>512657.68</v>
      </c>
      <c r="M621" s="142">
        <f>หนองคาย!AI38</f>
        <v>608024.04999999993</v>
      </c>
      <c r="N621" s="138"/>
      <c r="O621" s="138"/>
      <c r="P621" s="138"/>
      <c r="Q621" s="130">
        <f t="shared" si="21"/>
        <v>-95366.369999999937</v>
      </c>
      <c r="R621" s="131">
        <f t="shared" si="22"/>
        <v>111.18145304706137</v>
      </c>
    </row>
    <row r="622" spans="1:18" s="149" customFormat="1" x14ac:dyDescent="0.35">
      <c r="A622" s="143">
        <v>2</v>
      </c>
      <c r="B622" s="144" t="s">
        <v>62</v>
      </c>
      <c r="C622" s="144"/>
      <c r="D622" s="144"/>
      <c r="E622" s="144" t="s">
        <v>77</v>
      </c>
      <c r="F622" s="144"/>
      <c r="G622" s="144" t="s">
        <v>431</v>
      </c>
      <c r="H622" s="150">
        <f>SUM(H611:H621)</f>
        <v>47975</v>
      </c>
      <c r="I622" s="143"/>
      <c r="J622" s="146">
        <f>SUM(J611:J621)</f>
        <v>3896113.25</v>
      </c>
      <c r="K622" s="146">
        <f>SUM(K611:K621)</f>
        <v>5998184.1200000001</v>
      </c>
      <c r="L622" s="146">
        <f>SUM(L611:L621)</f>
        <v>4035645.2400000007</v>
      </c>
      <c r="M622" s="146">
        <f>SUM(M611:M621)</f>
        <v>4804387.1599999992</v>
      </c>
      <c r="N622" s="144">
        <v>10</v>
      </c>
      <c r="O622" s="144">
        <v>10</v>
      </c>
      <c r="P622" s="144">
        <f>N622-O622</f>
        <v>0</v>
      </c>
      <c r="Q622" s="147">
        <f t="shared" si="21"/>
        <v>-768741.91999999853</v>
      </c>
      <c r="R622" s="148">
        <f>L622/H622</f>
        <v>84.119754872329352</v>
      </c>
    </row>
    <row r="623" spans="1:18" x14ac:dyDescent="0.35">
      <c r="A623" s="137">
        <v>1</v>
      </c>
      <c r="B623" s="138" t="s">
        <v>62</v>
      </c>
      <c r="C623" s="138" t="s">
        <v>432</v>
      </c>
      <c r="D623" s="138" t="s">
        <v>83</v>
      </c>
      <c r="E623" s="138" t="s">
        <v>433</v>
      </c>
      <c r="F623" s="138" t="s">
        <v>210</v>
      </c>
      <c r="G623" s="138" t="s">
        <v>434</v>
      </c>
      <c r="H623" s="139"/>
      <c r="I623" s="137"/>
      <c r="J623" s="140"/>
      <c r="K623" s="141"/>
      <c r="L623" s="142"/>
      <c r="M623" s="142"/>
      <c r="N623" s="138"/>
      <c r="O623" s="138"/>
      <c r="P623" s="138"/>
    </row>
    <row r="624" spans="1:18" x14ac:dyDescent="0.35">
      <c r="A624" s="137">
        <v>2</v>
      </c>
      <c r="B624" s="138" t="s">
        <v>62</v>
      </c>
      <c r="C624" s="138" t="s">
        <v>432</v>
      </c>
      <c r="D624" s="138" t="s">
        <v>83</v>
      </c>
      <c r="E624" s="138" t="s">
        <v>433</v>
      </c>
      <c r="F624" s="138" t="s">
        <v>180</v>
      </c>
      <c r="G624" s="138" t="s">
        <v>1054</v>
      </c>
      <c r="H624" s="139">
        <v>2051</v>
      </c>
      <c r="I624" s="137">
        <v>2</v>
      </c>
      <c r="J624" s="140">
        <f>หนองคาย!F39</f>
        <v>708811.93</v>
      </c>
      <c r="K624" s="141">
        <f>หนองคาย!AG39</f>
        <v>234257.06000000006</v>
      </c>
      <c r="L624" s="142">
        <f>หนองคาย!AH39</f>
        <v>683572.33</v>
      </c>
      <c r="M624" s="142">
        <f>หนองคาย!AI39</f>
        <v>647701.64</v>
      </c>
      <c r="N624" s="138"/>
      <c r="O624" s="138"/>
      <c r="P624" s="138"/>
      <c r="Q624" s="130">
        <f t="shared" si="21"/>
        <v>35870.689999999944</v>
      </c>
      <c r="R624" s="131">
        <f t="shared" si="22"/>
        <v>333.28733788395903</v>
      </c>
    </row>
    <row r="625" spans="1:18" x14ac:dyDescent="0.35">
      <c r="A625" s="137">
        <v>3</v>
      </c>
      <c r="B625" s="138" t="s">
        <v>62</v>
      </c>
      <c r="C625" s="138" t="s">
        <v>432</v>
      </c>
      <c r="D625" s="138" t="s">
        <v>83</v>
      </c>
      <c r="E625" s="138" t="s">
        <v>433</v>
      </c>
      <c r="F625" s="138" t="s">
        <v>180</v>
      </c>
      <c r="G625" s="138" t="s">
        <v>1055</v>
      </c>
      <c r="H625" s="139">
        <v>1787</v>
      </c>
      <c r="I625" s="137">
        <v>2</v>
      </c>
      <c r="J625" s="140">
        <f>หนองคาย!F40</f>
        <v>317023.53000000003</v>
      </c>
      <c r="K625" s="141">
        <f>หนองคาย!AG40</f>
        <v>180718.10000000003</v>
      </c>
      <c r="L625" s="142">
        <f>หนองคาย!AH40</f>
        <v>1088233.6499999999</v>
      </c>
      <c r="M625" s="142">
        <f>หนองคาย!AI40</f>
        <v>975657.35</v>
      </c>
      <c r="N625" s="138"/>
      <c r="O625" s="138"/>
      <c r="P625" s="138"/>
      <c r="Q625" s="130">
        <f t="shared" si="21"/>
        <v>112576.29999999993</v>
      </c>
      <c r="R625" s="131">
        <f t="shared" si="22"/>
        <v>608.9723838836037</v>
      </c>
    </row>
    <row r="626" spans="1:18" x14ac:dyDescent="0.35">
      <c r="A626" s="137">
        <v>4</v>
      </c>
      <c r="B626" s="138" t="s">
        <v>62</v>
      </c>
      <c r="C626" s="138" t="s">
        <v>432</v>
      </c>
      <c r="D626" s="138" t="s">
        <v>83</v>
      </c>
      <c r="E626" s="138" t="s">
        <v>433</v>
      </c>
      <c r="F626" s="138" t="s">
        <v>180</v>
      </c>
      <c r="G626" s="138" t="s">
        <v>1056</v>
      </c>
      <c r="H626" s="139">
        <v>2904</v>
      </c>
      <c r="I626" s="137">
        <v>2</v>
      </c>
      <c r="J626" s="140">
        <f>หนองคาย!F41</f>
        <v>789580.61</v>
      </c>
      <c r="K626" s="141">
        <f>หนองคาย!AG41</f>
        <v>816644.53</v>
      </c>
      <c r="L626" s="142">
        <f>หนองคาย!AH41</f>
        <v>887268.52</v>
      </c>
      <c r="M626" s="142">
        <f>หนองคาย!AI41</f>
        <v>841288.58000000007</v>
      </c>
      <c r="N626" s="138"/>
      <c r="O626" s="138"/>
      <c r="P626" s="138"/>
      <c r="Q626" s="130">
        <f t="shared" si="21"/>
        <v>45979.939999999944</v>
      </c>
      <c r="R626" s="131">
        <f t="shared" si="22"/>
        <v>305.53323691460054</v>
      </c>
    </row>
    <row r="627" spans="1:18" x14ac:dyDescent="0.35">
      <c r="A627" s="137">
        <v>5</v>
      </c>
      <c r="B627" s="138" t="s">
        <v>62</v>
      </c>
      <c r="C627" s="138" t="s">
        <v>432</v>
      </c>
      <c r="D627" s="138" t="s">
        <v>83</v>
      </c>
      <c r="E627" s="138" t="s">
        <v>433</v>
      </c>
      <c r="F627" s="138" t="s">
        <v>180</v>
      </c>
      <c r="G627" s="138" t="s">
        <v>1057</v>
      </c>
      <c r="H627" s="139">
        <v>3978</v>
      </c>
      <c r="I627" s="137">
        <v>3</v>
      </c>
      <c r="J627" s="140">
        <f>หนองคาย!F42</f>
        <v>1443739.56</v>
      </c>
      <c r="K627" s="141">
        <f>หนองคาย!AG42</f>
        <v>279611.24</v>
      </c>
      <c r="L627" s="142">
        <f>หนองคาย!AH42</f>
        <v>1287490.58</v>
      </c>
      <c r="M627" s="142">
        <f>หนองคาย!AI42</f>
        <v>1174326.5799999998</v>
      </c>
      <c r="N627" s="138"/>
      <c r="O627" s="138"/>
      <c r="P627" s="138"/>
      <c r="Q627" s="130">
        <f t="shared" si="21"/>
        <v>113164.00000000023</v>
      </c>
      <c r="R627" s="131">
        <f t="shared" si="22"/>
        <v>323.65273504273506</v>
      </c>
    </row>
    <row r="628" spans="1:18" x14ac:dyDescent="0.35">
      <c r="A628" s="137">
        <v>6</v>
      </c>
      <c r="B628" s="138" t="s">
        <v>62</v>
      </c>
      <c r="C628" s="138" t="s">
        <v>432</v>
      </c>
      <c r="D628" s="138" t="s">
        <v>83</v>
      </c>
      <c r="E628" s="138" t="s">
        <v>433</v>
      </c>
      <c r="F628" s="138" t="s">
        <v>180</v>
      </c>
      <c r="G628" s="138" t="s">
        <v>1058</v>
      </c>
      <c r="H628" s="139">
        <v>3763</v>
      </c>
      <c r="I628" s="137">
        <v>3</v>
      </c>
      <c r="J628" s="140">
        <f>หนองคาย!F43</f>
        <v>784440.48</v>
      </c>
      <c r="K628" s="141">
        <f>หนองคาย!AG43</f>
        <v>822393.03</v>
      </c>
      <c r="L628" s="142">
        <f>หนองคาย!AH43</f>
        <v>1380826.56</v>
      </c>
      <c r="M628" s="142">
        <f>หนองคาย!AI43</f>
        <v>1218494.3800000001</v>
      </c>
      <c r="N628" s="138"/>
      <c r="O628" s="138"/>
      <c r="P628" s="138"/>
      <c r="Q628" s="130">
        <f t="shared" si="21"/>
        <v>162332.17999999993</v>
      </c>
      <c r="R628" s="131">
        <f t="shared" si="22"/>
        <v>366.94832846133403</v>
      </c>
    </row>
    <row r="629" spans="1:18" x14ac:dyDescent="0.35">
      <c r="A629" s="137">
        <v>7</v>
      </c>
      <c r="B629" s="138" t="s">
        <v>62</v>
      </c>
      <c r="C629" s="138" t="s">
        <v>432</v>
      </c>
      <c r="D629" s="138" t="s">
        <v>83</v>
      </c>
      <c r="E629" s="138" t="s">
        <v>433</v>
      </c>
      <c r="F629" s="138" t="s">
        <v>180</v>
      </c>
      <c r="G629" s="138" t="s">
        <v>1059</v>
      </c>
      <c r="H629" s="139">
        <v>973</v>
      </c>
      <c r="I629" s="137">
        <v>1</v>
      </c>
      <c r="J629" s="140">
        <f>หนองคาย!F44</f>
        <v>146813.62</v>
      </c>
      <c r="K629" s="141">
        <f>หนองคาย!AG44</f>
        <v>157834.82</v>
      </c>
      <c r="L629" s="142">
        <f>หนองคาย!AH44</f>
        <v>601862.49</v>
      </c>
      <c r="M629" s="142">
        <f>หนองคาย!AI44</f>
        <v>673485.07</v>
      </c>
      <c r="N629" s="138"/>
      <c r="O629" s="138"/>
      <c r="P629" s="138"/>
      <c r="Q629" s="130">
        <f t="shared" si="21"/>
        <v>-71622.579999999958</v>
      </c>
      <c r="R629" s="131">
        <f t="shared" si="22"/>
        <v>618.56371017471736</v>
      </c>
    </row>
    <row r="630" spans="1:18" x14ac:dyDescent="0.35">
      <c r="A630" s="137">
        <v>8</v>
      </c>
      <c r="B630" s="138" t="s">
        <v>62</v>
      </c>
      <c r="C630" s="138" t="s">
        <v>432</v>
      </c>
      <c r="D630" s="138" t="s">
        <v>83</v>
      </c>
      <c r="E630" s="138" t="s">
        <v>433</v>
      </c>
      <c r="F630" s="138" t="s">
        <v>180</v>
      </c>
      <c r="G630" s="138" t="s">
        <v>1060</v>
      </c>
      <c r="H630" s="139">
        <v>4069</v>
      </c>
      <c r="I630" s="137">
        <v>3</v>
      </c>
      <c r="J630" s="140">
        <f>หนองคาย!F45</f>
        <v>353845.64</v>
      </c>
      <c r="K630" s="141">
        <f>หนองคาย!AG45</f>
        <v>362826.84</v>
      </c>
      <c r="L630" s="142">
        <f>หนองคาย!AH45</f>
        <v>811426.72</v>
      </c>
      <c r="M630" s="142">
        <f>หนองคาย!AI45</f>
        <v>584220.77</v>
      </c>
      <c r="N630" s="138"/>
      <c r="O630" s="138"/>
      <c r="P630" s="138"/>
      <c r="Q630" s="130">
        <f t="shared" si="21"/>
        <v>227205.94999999995</v>
      </c>
      <c r="R630" s="131">
        <f t="shared" si="22"/>
        <v>199.41674121405751</v>
      </c>
    </row>
    <row r="631" spans="1:18" x14ac:dyDescent="0.35">
      <c r="A631" s="137">
        <v>9</v>
      </c>
      <c r="B631" s="138" t="s">
        <v>62</v>
      </c>
      <c r="C631" s="138" t="s">
        <v>432</v>
      </c>
      <c r="D631" s="138" t="s">
        <v>83</v>
      </c>
      <c r="E631" s="138" t="s">
        <v>433</v>
      </c>
      <c r="F631" s="138" t="s">
        <v>180</v>
      </c>
      <c r="G631" s="138" t="s">
        <v>1061</v>
      </c>
      <c r="H631" s="139">
        <v>5012</v>
      </c>
      <c r="I631" s="137">
        <v>4</v>
      </c>
      <c r="J631" s="140">
        <f>หนองคาย!F46</f>
        <v>253844.68</v>
      </c>
      <c r="K631" s="141">
        <f>หนองคาย!AG46</f>
        <v>451994.79000000004</v>
      </c>
      <c r="L631" s="142">
        <f>หนองคาย!AH46</f>
        <v>608152.43999999994</v>
      </c>
      <c r="M631" s="142">
        <f>หนองคาย!AI46</f>
        <v>717261.57</v>
      </c>
      <c r="N631" s="138"/>
      <c r="O631" s="138"/>
      <c r="P631" s="138"/>
      <c r="Q631" s="130">
        <f t="shared" si="21"/>
        <v>-109109.13</v>
      </c>
      <c r="R631" s="131">
        <f t="shared" si="22"/>
        <v>121.33927374301675</v>
      </c>
    </row>
    <row r="632" spans="1:18" x14ac:dyDescent="0.35">
      <c r="A632" s="137">
        <v>10</v>
      </c>
      <c r="B632" s="138" t="s">
        <v>62</v>
      </c>
      <c r="C632" s="138" t="s">
        <v>432</v>
      </c>
      <c r="D632" s="138" t="s">
        <v>83</v>
      </c>
      <c r="E632" s="138" t="s">
        <v>433</v>
      </c>
      <c r="F632" s="138" t="s">
        <v>180</v>
      </c>
      <c r="G632" s="138" t="s">
        <v>1062</v>
      </c>
      <c r="H632" s="139">
        <v>6188</v>
      </c>
      <c r="I632" s="137">
        <v>5</v>
      </c>
      <c r="J632" s="140">
        <f>หนองคาย!F47</f>
        <v>312417.99</v>
      </c>
      <c r="K632" s="141">
        <f>หนองคาย!AG47</f>
        <v>344329.55</v>
      </c>
      <c r="L632" s="142">
        <f>หนองคาย!AH47</f>
        <v>1124070.56</v>
      </c>
      <c r="M632" s="142">
        <f>หนองคาย!AI47</f>
        <v>1072271.53</v>
      </c>
      <c r="N632" s="138"/>
      <c r="O632" s="138"/>
      <c r="P632" s="138"/>
      <c r="Q632" s="130">
        <f t="shared" si="21"/>
        <v>51799.030000000028</v>
      </c>
      <c r="R632" s="131">
        <f t="shared" si="22"/>
        <v>181.65329023917261</v>
      </c>
    </row>
    <row r="633" spans="1:18" x14ac:dyDescent="0.35">
      <c r="A633" s="137">
        <v>11</v>
      </c>
      <c r="B633" s="138" t="s">
        <v>62</v>
      </c>
      <c r="C633" s="138" t="s">
        <v>432</v>
      </c>
      <c r="D633" s="138" t="s">
        <v>83</v>
      </c>
      <c r="E633" s="138" t="s">
        <v>433</v>
      </c>
      <c r="F633" s="138" t="s">
        <v>180</v>
      </c>
      <c r="G633" s="138" t="s">
        <v>1063</v>
      </c>
      <c r="H633" s="139">
        <v>2518</v>
      </c>
      <c r="I633" s="137">
        <v>2</v>
      </c>
      <c r="J633" s="140">
        <f>หนองคาย!F48</f>
        <v>167241.04999999999</v>
      </c>
      <c r="K633" s="141">
        <f>หนองคาย!AG48</f>
        <v>172122.21</v>
      </c>
      <c r="L633" s="142">
        <f>หนองคาย!AH48</f>
        <v>796994.09</v>
      </c>
      <c r="M633" s="142">
        <f>หนองคาย!AI48</f>
        <v>733994.80999999994</v>
      </c>
      <c r="N633" s="138"/>
      <c r="O633" s="138"/>
      <c r="P633" s="138"/>
      <c r="Q633" s="130">
        <f t="shared" si="21"/>
        <v>62999.280000000028</v>
      </c>
      <c r="R633" s="131">
        <f t="shared" si="22"/>
        <v>316.51870135027798</v>
      </c>
    </row>
    <row r="634" spans="1:18" x14ac:dyDescent="0.35">
      <c r="A634" s="137">
        <v>12</v>
      </c>
      <c r="B634" s="138" t="s">
        <v>62</v>
      </c>
      <c r="C634" s="138" t="s">
        <v>432</v>
      </c>
      <c r="D634" s="138" t="s">
        <v>83</v>
      </c>
      <c r="E634" s="138" t="s">
        <v>433</v>
      </c>
      <c r="F634" s="138" t="s">
        <v>180</v>
      </c>
      <c r="G634" s="138" t="s">
        <v>1064</v>
      </c>
      <c r="H634" s="139">
        <v>5747</v>
      </c>
      <c r="I634" s="137">
        <v>4</v>
      </c>
      <c r="J634" s="140">
        <f>หนองคาย!F49</f>
        <v>655808.64</v>
      </c>
      <c r="K634" s="141">
        <f>หนองคาย!AG49</f>
        <v>759627.84</v>
      </c>
      <c r="L634" s="142">
        <f>หนองคาย!AH49</f>
        <v>1655605.38</v>
      </c>
      <c r="M634" s="142">
        <f>หนองคาย!AI49</f>
        <v>1156271.31</v>
      </c>
      <c r="N634" s="138"/>
      <c r="O634" s="138"/>
      <c r="P634" s="138"/>
      <c r="Q634" s="130">
        <f t="shared" si="21"/>
        <v>499334.06999999983</v>
      </c>
      <c r="R634" s="131">
        <f t="shared" si="22"/>
        <v>288.08167391682616</v>
      </c>
    </row>
    <row r="635" spans="1:18" x14ac:dyDescent="0.35">
      <c r="A635" s="137">
        <v>13</v>
      </c>
      <c r="B635" s="138" t="s">
        <v>62</v>
      </c>
      <c r="C635" s="138" t="s">
        <v>432</v>
      </c>
      <c r="D635" s="138" t="s">
        <v>83</v>
      </c>
      <c r="E635" s="138" t="s">
        <v>433</v>
      </c>
      <c r="F635" s="138" t="s">
        <v>180</v>
      </c>
      <c r="G635" s="138" t="s">
        <v>1065</v>
      </c>
      <c r="H635" s="139">
        <v>3454</v>
      </c>
      <c r="I635" s="137">
        <v>3</v>
      </c>
      <c r="J635" s="140">
        <f>หนองคาย!F50</f>
        <v>337346.47</v>
      </c>
      <c r="K635" s="141">
        <f>หนองคาย!AG50</f>
        <v>350643.66999999993</v>
      </c>
      <c r="L635" s="142">
        <f>หนองคาย!AH50</f>
        <v>938350.57</v>
      </c>
      <c r="M635" s="142">
        <f>หนองคาย!AI50</f>
        <v>702969.06</v>
      </c>
      <c r="N635" s="138"/>
      <c r="O635" s="138"/>
      <c r="P635" s="138"/>
      <c r="Q635" s="130">
        <f t="shared" si="21"/>
        <v>235381.50999999989</v>
      </c>
      <c r="R635" s="131">
        <f t="shared" si="22"/>
        <v>271.67069195136071</v>
      </c>
    </row>
    <row r="636" spans="1:18" x14ac:dyDescent="0.35">
      <c r="A636" s="137">
        <v>14</v>
      </c>
      <c r="B636" s="138" t="s">
        <v>62</v>
      </c>
      <c r="C636" s="138" t="s">
        <v>432</v>
      </c>
      <c r="D636" s="138" t="s">
        <v>83</v>
      </c>
      <c r="E636" s="138" t="s">
        <v>433</v>
      </c>
      <c r="F636" s="138" t="s">
        <v>180</v>
      </c>
      <c r="G636" s="138" t="s">
        <v>1066</v>
      </c>
      <c r="H636" s="139">
        <v>3787</v>
      </c>
      <c r="I636" s="137">
        <v>3</v>
      </c>
      <c r="J636" s="140">
        <f>หนองคาย!F51</f>
        <v>518377.6</v>
      </c>
      <c r="K636" s="141">
        <f>หนองคาย!AG51</f>
        <v>544968.81999999995</v>
      </c>
      <c r="L636" s="142">
        <f>หนองคาย!AH51</f>
        <v>902265.82000000007</v>
      </c>
      <c r="M636" s="142">
        <f>หนองคาย!AI51</f>
        <v>640194.08000000007</v>
      </c>
      <c r="N636" s="138"/>
      <c r="O636" s="138"/>
      <c r="P636" s="138"/>
      <c r="Q636" s="130">
        <f t="shared" si="21"/>
        <v>262071.74</v>
      </c>
      <c r="R636" s="131">
        <f t="shared" si="22"/>
        <v>238.25345128069713</v>
      </c>
    </row>
    <row r="637" spans="1:18" x14ac:dyDescent="0.35">
      <c r="A637" s="137">
        <v>15</v>
      </c>
      <c r="B637" s="138" t="s">
        <v>62</v>
      </c>
      <c r="C637" s="138" t="s">
        <v>432</v>
      </c>
      <c r="D637" s="138" t="s">
        <v>83</v>
      </c>
      <c r="E637" s="138" t="s">
        <v>433</v>
      </c>
      <c r="F637" s="138" t="s">
        <v>180</v>
      </c>
      <c r="G637" s="138" t="s">
        <v>1067</v>
      </c>
      <c r="H637" s="139">
        <v>4306</v>
      </c>
      <c r="I637" s="137">
        <v>3</v>
      </c>
      <c r="J637" s="140">
        <f>หนองคาย!F52</f>
        <v>250962.87</v>
      </c>
      <c r="K637" s="141">
        <f>หนองคาย!AG52</f>
        <v>276095.67</v>
      </c>
      <c r="L637" s="142">
        <f>หนองคาย!AH52</f>
        <v>731083.27</v>
      </c>
      <c r="M637" s="142">
        <f>หนองคาย!AI52</f>
        <v>607171.09</v>
      </c>
      <c r="N637" s="138"/>
      <c r="O637" s="138"/>
      <c r="P637" s="138"/>
      <c r="Q637" s="130">
        <f t="shared" si="21"/>
        <v>123912.18000000005</v>
      </c>
      <c r="R637" s="131">
        <f t="shared" si="22"/>
        <v>169.78245935903391</v>
      </c>
    </row>
    <row r="638" spans="1:18" x14ac:dyDescent="0.35">
      <c r="A638" s="137">
        <v>16</v>
      </c>
      <c r="B638" s="138" t="s">
        <v>62</v>
      </c>
      <c r="C638" s="138" t="s">
        <v>432</v>
      </c>
      <c r="D638" s="138" t="s">
        <v>83</v>
      </c>
      <c r="E638" s="138" t="s">
        <v>433</v>
      </c>
      <c r="F638" s="138" t="s">
        <v>180</v>
      </c>
      <c r="G638" s="138" t="s">
        <v>1068</v>
      </c>
      <c r="H638" s="139">
        <v>2587</v>
      </c>
      <c r="I638" s="137">
        <v>2</v>
      </c>
      <c r="J638" s="140">
        <f>หนองคาย!F53</f>
        <v>286018.33</v>
      </c>
      <c r="K638" s="141">
        <f>หนองคาย!AG53</f>
        <v>334359.63</v>
      </c>
      <c r="L638" s="142">
        <f>หนองคาย!AH53</f>
        <v>919658.52</v>
      </c>
      <c r="M638" s="142">
        <f>หนองคาย!AI53</f>
        <v>768356.11</v>
      </c>
      <c r="N638" s="138"/>
      <c r="O638" s="138"/>
      <c r="P638" s="138"/>
      <c r="Q638" s="130">
        <f t="shared" si="21"/>
        <v>151302.41000000003</v>
      </c>
      <c r="R638" s="131">
        <f t="shared" si="22"/>
        <v>355.49227676845766</v>
      </c>
    </row>
    <row r="639" spans="1:18" s="149" customFormat="1" x14ac:dyDescent="0.35">
      <c r="A639" s="143">
        <v>3</v>
      </c>
      <c r="B639" s="144" t="s">
        <v>62</v>
      </c>
      <c r="C639" s="144"/>
      <c r="D639" s="144"/>
      <c r="E639" s="144" t="s">
        <v>77</v>
      </c>
      <c r="F639" s="144"/>
      <c r="G639" s="144" t="s">
        <v>435</v>
      </c>
      <c r="H639" s="150">
        <f>SUM(H623:H638)</f>
        <v>53124</v>
      </c>
      <c r="I639" s="143"/>
      <c r="J639" s="146">
        <f>SUM(J623:J638)</f>
        <v>7326272.9999999991</v>
      </c>
      <c r="K639" s="146">
        <f>SUM(K623:K638)</f>
        <v>6088427.7999999998</v>
      </c>
      <c r="L639" s="146">
        <f>SUM(L623:L638)</f>
        <v>14416861.5</v>
      </c>
      <c r="M639" s="146">
        <f>SUM(M623:M638)</f>
        <v>12513663.930000002</v>
      </c>
      <c r="N639" s="144">
        <v>15</v>
      </c>
      <c r="O639" s="144">
        <v>15</v>
      </c>
      <c r="P639" s="144">
        <f>N639-O639</f>
        <v>0</v>
      </c>
      <c r="Q639" s="147">
        <f t="shared" si="21"/>
        <v>1903197.5699999984</v>
      </c>
      <c r="R639" s="148">
        <f>L639/H639</f>
        <v>271.38132482493791</v>
      </c>
    </row>
    <row r="640" spans="1:18" x14ac:dyDescent="0.35">
      <c r="A640" s="137">
        <v>1</v>
      </c>
      <c r="B640" s="138" t="s">
        <v>62</v>
      </c>
      <c r="C640" s="138" t="s">
        <v>436</v>
      </c>
      <c r="D640" s="138" t="s">
        <v>90</v>
      </c>
      <c r="E640" s="138" t="s">
        <v>437</v>
      </c>
      <c r="F640" s="138" t="s">
        <v>210</v>
      </c>
      <c r="G640" s="138" t="s">
        <v>438</v>
      </c>
      <c r="H640" s="139"/>
      <c r="I640" s="137"/>
      <c r="J640" s="140"/>
      <c r="K640" s="141"/>
      <c r="L640" s="142"/>
      <c r="M640" s="142"/>
      <c r="N640" s="138"/>
      <c r="O640" s="138"/>
      <c r="P640" s="138"/>
    </row>
    <row r="641" spans="1:18" s="157" customFormat="1" x14ac:dyDescent="0.35">
      <c r="A641" s="151">
        <v>2</v>
      </c>
      <c r="B641" s="152" t="s">
        <v>62</v>
      </c>
      <c r="C641" s="152" t="s">
        <v>436</v>
      </c>
      <c r="D641" s="152" t="s">
        <v>90</v>
      </c>
      <c r="E641" s="152" t="s">
        <v>437</v>
      </c>
      <c r="F641" s="152" t="s">
        <v>180</v>
      </c>
      <c r="G641" s="152" t="s">
        <v>1069</v>
      </c>
      <c r="H641" s="153">
        <v>2455</v>
      </c>
      <c r="I641" s="151">
        <v>2</v>
      </c>
      <c r="J641" s="140">
        <f>หนองคาย!F54</f>
        <v>115320.86</v>
      </c>
      <c r="K641" s="154">
        <f>หนองคาย!AG54</f>
        <v>143931.32</v>
      </c>
      <c r="L641" s="142">
        <f>หนองคาย!AH54</f>
        <v>566380.01</v>
      </c>
      <c r="M641" s="142">
        <f>หนองคาย!AI54</f>
        <v>542594.6</v>
      </c>
      <c r="N641" s="152"/>
      <c r="O641" s="152"/>
      <c r="P641" s="152"/>
      <c r="Q641" s="130">
        <f t="shared" si="21"/>
        <v>23785.410000000033</v>
      </c>
      <c r="R641" s="131">
        <f t="shared" si="22"/>
        <v>230.7046883910387</v>
      </c>
    </row>
    <row r="642" spans="1:18" x14ac:dyDescent="0.35">
      <c r="A642" s="137">
        <v>3</v>
      </c>
      <c r="B642" s="138" t="s">
        <v>62</v>
      </c>
      <c r="C642" s="138" t="s">
        <v>436</v>
      </c>
      <c r="D642" s="138" t="s">
        <v>90</v>
      </c>
      <c r="E642" s="138" t="s">
        <v>437</v>
      </c>
      <c r="F642" s="138" t="s">
        <v>180</v>
      </c>
      <c r="G642" s="138" t="s">
        <v>1070</v>
      </c>
      <c r="H642" s="139">
        <v>2020</v>
      </c>
      <c r="I642" s="137">
        <v>2</v>
      </c>
      <c r="J642" s="140">
        <f>หนองคาย!F55</f>
        <v>82189.09</v>
      </c>
      <c r="K642" s="154">
        <f>หนองคาย!AG55</f>
        <v>89165.75</v>
      </c>
      <c r="L642" s="142">
        <f>หนองคาย!AH55</f>
        <v>516946.13</v>
      </c>
      <c r="M642" s="142">
        <f>หนองคาย!AI55</f>
        <v>634540.87</v>
      </c>
      <c r="N642" s="138"/>
      <c r="O642" s="138"/>
      <c r="P642" s="138"/>
      <c r="Q642" s="130">
        <f t="shared" si="21"/>
        <v>-117594.73999999999</v>
      </c>
      <c r="R642" s="131">
        <f t="shared" si="22"/>
        <v>255.91392574257426</v>
      </c>
    </row>
    <row r="643" spans="1:18" x14ac:dyDescent="0.35">
      <c r="A643" s="137">
        <v>4</v>
      </c>
      <c r="B643" s="138" t="s">
        <v>62</v>
      </c>
      <c r="C643" s="138" t="s">
        <v>436</v>
      </c>
      <c r="D643" s="138" t="s">
        <v>90</v>
      </c>
      <c r="E643" s="138" t="s">
        <v>437</v>
      </c>
      <c r="F643" s="138" t="s">
        <v>180</v>
      </c>
      <c r="G643" s="138" t="s">
        <v>1071</v>
      </c>
      <c r="H643" s="139">
        <v>3422</v>
      </c>
      <c r="I643" s="137">
        <v>3</v>
      </c>
      <c r="J643" s="140">
        <f>หนองคาย!F56</f>
        <v>368704.92</v>
      </c>
      <c r="K643" s="154">
        <f>หนองคาย!AG56</f>
        <v>284533.14999999997</v>
      </c>
      <c r="L643" s="142">
        <f>หนองคาย!AH56</f>
        <v>638115.99</v>
      </c>
      <c r="M643" s="142">
        <f>หนองคาย!AI56</f>
        <v>797630.73</v>
      </c>
      <c r="N643" s="138"/>
      <c r="O643" s="138"/>
      <c r="P643" s="138"/>
      <c r="Q643" s="130">
        <f t="shared" si="21"/>
        <v>-159514.74</v>
      </c>
      <c r="R643" s="131">
        <f t="shared" si="22"/>
        <v>186.47457334891877</v>
      </c>
    </row>
    <row r="644" spans="1:18" x14ac:dyDescent="0.35">
      <c r="A644" s="137">
        <v>5</v>
      </c>
      <c r="B644" s="138" t="s">
        <v>62</v>
      </c>
      <c r="C644" s="138" t="s">
        <v>436</v>
      </c>
      <c r="D644" s="138" t="s">
        <v>90</v>
      </c>
      <c r="E644" s="138" t="s">
        <v>437</v>
      </c>
      <c r="F644" s="138" t="s">
        <v>180</v>
      </c>
      <c r="G644" s="138" t="s">
        <v>1072</v>
      </c>
      <c r="H644" s="139">
        <v>2553</v>
      </c>
      <c r="I644" s="137">
        <v>2</v>
      </c>
      <c r="J644" s="140">
        <f>หนองคาย!F57</f>
        <v>219717.29</v>
      </c>
      <c r="K644" s="154">
        <f>หนองคาย!AG57</f>
        <v>214359.83000000002</v>
      </c>
      <c r="L644" s="142">
        <f>หนองคาย!AH57</f>
        <v>738585.12</v>
      </c>
      <c r="M644" s="142">
        <f>หนองคาย!AI57</f>
        <v>745011.29</v>
      </c>
      <c r="N644" s="138"/>
      <c r="O644" s="138"/>
      <c r="P644" s="138"/>
      <c r="Q644" s="130">
        <f t="shared" si="21"/>
        <v>-6426.1700000000419</v>
      </c>
      <c r="R644" s="131">
        <f t="shared" si="22"/>
        <v>289.3008695652174</v>
      </c>
    </row>
    <row r="645" spans="1:18" x14ac:dyDescent="0.35">
      <c r="A645" s="137">
        <v>6</v>
      </c>
      <c r="B645" s="138" t="s">
        <v>62</v>
      </c>
      <c r="C645" s="138" t="s">
        <v>436</v>
      </c>
      <c r="D645" s="138" t="s">
        <v>90</v>
      </c>
      <c r="E645" s="138" t="s">
        <v>437</v>
      </c>
      <c r="F645" s="138" t="s">
        <v>180</v>
      </c>
      <c r="G645" s="138" t="s">
        <v>1073</v>
      </c>
      <c r="H645" s="139">
        <v>961</v>
      </c>
      <c r="I645" s="137">
        <v>1</v>
      </c>
      <c r="J645" s="140">
        <f>หนองคาย!F58</f>
        <v>53311.68</v>
      </c>
      <c r="K645" s="154">
        <f>หนองคาย!AG58</f>
        <v>56666.559999999998</v>
      </c>
      <c r="L645" s="142">
        <f>หนองคาย!AH58</f>
        <v>360749.1</v>
      </c>
      <c r="M645" s="142">
        <f>หนองคาย!AI58</f>
        <v>395615.98</v>
      </c>
      <c r="N645" s="138"/>
      <c r="O645" s="138"/>
      <c r="P645" s="138"/>
      <c r="Q645" s="130">
        <f t="shared" si="21"/>
        <v>-34866.880000000005</v>
      </c>
      <c r="R645" s="131">
        <f t="shared" si="22"/>
        <v>375.38928199791883</v>
      </c>
    </row>
    <row r="646" spans="1:18" x14ac:dyDescent="0.35">
      <c r="A646" s="137">
        <v>7</v>
      </c>
      <c r="B646" s="138" t="s">
        <v>62</v>
      </c>
      <c r="C646" s="138" t="s">
        <v>436</v>
      </c>
      <c r="D646" s="138" t="s">
        <v>90</v>
      </c>
      <c r="E646" s="138" t="s">
        <v>437</v>
      </c>
      <c r="F646" s="138" t="s">
        <v>180</v>
      </c>
      <c r="G646" s="138" t="s">
        <v>1074</v>
      </c>
      <c r="H646" s="139">
        <v>2039</v>
      </c>
      <c r="I646" s="137">
        <v>2</v>
      </c>
      <c r="J646" s="140">
        <f>หนองคาย!F59</f>
        <v>523255.99</v>
      </c>
      <c r="K646" s="154">
        <f>หนองคาย!AG59</f>
        <v>522620.85</v>
      </c>
      <c r="L646" s="142">
        <f>หนองคาย!AH59</f>
        <v>562790.92999999993</v>
      </c>
      <c r="M646" s="142">
        <f>หนองคาย!AI59</f>
        <v>840509.94</v>
      </c>
      <c r="N646" s="138"/>
      <c r="O646" s="138"/>
      <c r="P646" s="138"/>
      <c r="Q646" s="130">
        <f t="shared" si="21"/>
        <v>-277719.01</v>
      </c>
      <c r="R646" s="131">
        <f t="shared" si="22"/>
        <v>276.0132074546346</v>
      </c>
    </row>
    <row r="647" spans="1:18" s="149" customFormat="1" x14ac:dyDescent="0.35">
      <c r="A647" s="143">
        <v>4</v>
      </c>
      <c r="B647" s="144" t="s">
        <v>62</v>
      </c>
      <c r="C647" s="144"/>
      <c r="D647" s="144"/>
      <c r="E647" s="144" t="s">
        <v>77</v>
      </c>
      <c r="F647" s="144"/>
      <c r="G647" s="144" t="s">
        <v>439</v>
      </c>
      <c r="H647" s="150">
        <f>SUM(H640:H646)</f>
        <v>13450</v>
      </c>
      <c r="I647" s="143"/>
      <c r="J647" s="146">
        <f>SUM(J640:J646)</f>
        <v>1362499.83</v>
      </c>
      <c r="K647" s="146">
        <f>SUM(K640:K646)</f>
        <v>1311277.46</v>
      </c>
      <c r="L647" s="146">
        <f>SUM(L640:L646)</f>
        <v>3383567.2800000003</v>
      </c>
      <c r="M647" s="146">
        <f>SUM(M640:M646)</f>
        <v>3955903.41</v>
      </c>
      <c r="N647" s="144">
        <v>6</v>
      </c>
      <c r="O647" s="144">
        <v>6</v>
      </c>
      <c r="P647" s="144">
        <f>N647-O647</f>
        <v>0</v>
      </c>
      <c r="Q647" s="147">
        <f t="shared" ref="Q647:Q710" si="24">L647-M647</f>
        <v>-572336.12999999989</v>
      </c>
      <c r="R647" s="148">
        <f>L647/H647</f>
        <v>251.56634052044612</v>
      </c>
    </row>
    <row r="648" spans="1:18" x14ac:dyDescent="0.35">
      <c r="A648" s="137">
        <v>1</v>
      </c>
      <c r="B648" s="138" t="s">
        <v>62</v>
      </c>
      <c r="C648" s="138" t="s">
        <v>440</v>
      </c>
      <c r="D648" s="138" t="s">
        <v>97</v>
      </c>
      <c r="E648" s="138" t="s">
        <v>441</v>
      </c>
      <c r="F648" s="138" t="s">
        <v>210</v>
      </c>
      <c r="G648" s="138" t="s">
        <v>442</v>
      </c>
      <c r="H648" s="139"/>
      <c r="I648" s="137"/>
      <c r="J648" s="140"/>
      <c r="K648" s="141"/>
      <c r="L648" s="142"/>
      <c r="M648" s="142"/>
      <c r="N648" s="138"/>
      <c r="O648" s="138"/>
      <c r="P648" s="138"/>
    </row>
    <row r="649" spans="1:18" x14ac:dyDescent="0.35">
      <c r="A649" s="137">
        <v>2</v>
      </c>
      <c r="B649" s="138" t="s">
        <v>62</v>
      </c>
      <c r="C649" s="138" t="s">
        <v>440</v>
      </c>
      <c r="D649" s="138" t="s">
        <v>97</v>
      </c>
      <c r="E649" s="138" t="s">
        <v>441</v>
      </c>
      <c r="F649" s="138" t="s">
        <v>180</v>
      </c>
      <c r="G649" s="138" t="s">
        <v>1075</v>
      </c>
      <c r="H649" s="139">
        <v>3187</v>
      </c>
      <c r="I649" s="137">
        <v>3</v>
      </c>
      <c r="J649" s="140">
        <f>หนองคาย!F60</f>
        <v>357799.35</v>
      </c>
      <c r="K649" s="141">
        <f>หนองคาย!AG60</f>
        <v>377120.35</v>
      </c>
      <c r="L649" s="142">
        <f>หนองคาย!AH60</f>
        <v>705966.04</v>
      </c>
      <c r="M649" s="142">
        <f>หนองคาย!AI60</f>
        <v>665952.50999999989</v>
      </c>
      <c r="N649" s="138"/>
      <c r="O649" s="138"/>
      <c r="P649" s="138"/>
      <c r="Q649" s="130">
        <f t="shared" si="24"/>
        <v>40013.530000000144</v>
      </c>
      <c r="R649" s="131">
        <f t="shared" ref="R649:R710" si="25">L649/H649</f>
        <v>221.5142893002824</v>
      </c>
    </row>
    <row r="650" spans="1:18" x14ac:dyDescent="0.35">
      <c r="A650" s="137">
        <v>3</v>
      </c>
      <c r="B650" s="138" t="s">
        <v>62</v>
      </c>
      <c r="C650" s="138" t="s">
        <v>440</v>
      </c>
      <c r="D650" s="138" t="s">
        <v>97</v>
      </c>
      <c r="E650" s="138" t="s">
        <v>441</v>
      </c>
      <c r="F650" s="138" t="s">
        <v>180</v>
      </c>
      <c r="G650" s="138" t="s">
        <v>1076</v>
      </c>
      <c r="H650" s="139">
        <v>4931</v>
      </c>
      <c r="I650" s="137">
        <v>4</v>
      </c>
      <c r="J650" s="140">
        <f>หนองคาย!F61</f>
        <v>15569.74</v>
      </c>
      <c r="K650" s="141">
        <f>หนองคาย!AG61</f>
        <v>25042.55</v>
      </c>
      <c r="L650" s="142">
        <f>หนองคาย!AH61</f>
        <v>675572.02</v>
      </c>
      <c r="M650" s="142">
        <f>หนองคาย!AI61</f>
        <v>807844.67</v>
      </c>
      <c r="N650" s="138"/>
      <c r="O650" s="138"/>
      <c r="P650" s="138"/>
      <c r="Q650" s="130">
        <f t="shared" si="24"/>
        <v>-132272.65000000002</v>
      </c>
      <c r="R650" s="131">
        <f t="shared" si="25"/>
        <v>137.00507402149665</v>
      </c>
    </row>
    <row r="651" spans="1:18" x14ac:dyDescent="0.35">
      <c r="A651" s="137">
        <v>4</v>
      </c>
      <c r="B651" s="138" t="s">
        <v>62</v>
      </c>
      <c r="C651" s="138" t="s">
        <v>440</v>
      </c>
      <c r="D651" s="138" t="s">
        <v>97</v>
      </c>
      <c r="E651" s="138" t="s">
        <v>441</v>
      </c>
      <c r="F651" s="138" t="s">
        <v>180</v>
      </c>
      <c r="G651" s="138" t="s">
        <v>1077</v>
      </c>
      <c r="H651" s="139">
        <v>2673</v>
      </c>
      <c r="I651" s="137">
        <v>2</v>
      </c>
      <c r="J651" s="140">
        <f>หนองคาย!F62</f>
        <v>300212.43</v>
      </c>
      <c r="K651" s="141">
        <f>หนองคาย!AG62</f>
        <v>309187.45</v>
      </c>
      <c r="L651" s="142">
        <f>หนองคาย!AH62</f>
        <v>688667.34000000008</v>
      </c>
      <c r="M651" s="142">
        <f>หนองคาย!AI62</f>
        <v>665286.65</v>
      </c>
      <c r="N651" s="138"/>
      <c r="O651" s="138"/>
      <c r="P651" s="138"/>
      <c r="Q651" s="130">
        <f t="shared" si="24"/>
        <v>23380.690000000061</v>
      </c>
      <c r="R651" s="131">
        <f t="shared" si="25"/>
        <v>257.63836139169473</v>
      </c>
    </row>
    <row r="652" spans="1:18" x14ac:dyDescent="0.35">
      <c r="A652" s="137">
        <v>5</v>
      </c>
      <c r="B652" s="138" t="s">
        <v>62</v>
      </c>
      <c r="C652" s="138" t="s">
        <v>440</v>
      </c>
      <c r="D652" s="138" t="s">
        <v>97</v>
      </c>
      <c r="E652" s="138" t="s">
        <v>441</v>
      </c>
      <c r="F652" s="138" t="s">
        <v>180</v>
      </c>
      <c r="G652" s="138" t="s">
        <v>1078</v>
      </c>
      <c r="H652" s="139">
        <v>3204</v>
      </c>
      <c r="I652" s="137">
        <v>3</v>
      </c>
      <c r="J652" s="140">
        <f>หนองคาย!F63</f>
        <v>169584.24</v>
      </c>
      <c r="K652" s="141">
        <f>หนองคาย!AG63</f>
        <v>193191.34999999998</v>
      </c>
      <c r="L652" s="142">
        <f>หนองคาย!AH63</f>
        <v>1043074.97</v>
      </c>
      <c r="M652" s="142">
        <f>หนองคาย!AI63</f>
        <v>921757.01</v>
      </c>
      <c r="N652" s="138"/>
      <c r="O652" s="138"/>
      <c r="P652" s="138"/>
      <c r="Q652" s="130">
        <f t="shared" si="24"/>
        <v>121317.95999999996</v>
      </c>
      <c r="R652" s="131">
        <f t="shared" si="25"/>
        <v>325.55398564294632</v>
      </c>
    </row>
    <row r="653" spans="1:18" x14ac:dyDescent="0.35">
      <c r="A653" s="137">
        <v>6</v>
      </c>
      <c r="B653" s="138" t="s">
        <v>62</v>
      </c>
      <c r="C653" s="138" t="s">
        <v>440</v>
      </c>
      <c r="D653" s="138" t="s">
        <v>97</v>
      </c>
      <c r="E653" s="138" t="s">
        <v>441</v>
      </c>
      <c r="F653" s="138" t="s">
        <v>180</v>
      </c>
      <c r="G653" s="138" t="s">
        <v>1079</v>
      </c>
      <c r="H653" s="139">
        <v>2244</v>
      </c>
      <c r="I653" s="137">
        <v>2</v>
      </c>
      <c r="J653" s="140">
        <f>หนองคาย!F64</f>
        <v>106475.01</v>
      </c>
      <c r="K653" s="141">
        <f>หนองคาย!AG64</f>
        <v>112883.79999999999</v>
      </c>
      <c r="L653" s="142">
        <f>หนองคาย!AH64</f>
        <v>502136.19</v>
      </c>
      <c r="M653" s="142">
        <f>หนองคาย!AI64</f>
        <v>482193.30999999994</v>
      </c>
      <c r="N653" s="138"/>
      <c r="O653" s="138"/>
      <c r="P653" s="138"/>
      <c r="Q653" s="130">
        <f t="shared" si="24"/>
        <v>19942.880000000063</v>
      </c>
      <c r="R653" s="131">
        <f t="shared" si="25"/>
        <v>223.76835561497327</v>
      </c>
    </row>
    <row r="654" spans="1:18" s="149" customFormat="1" x14ac:dyDescent="0.35">
      <c r="A654" s="143">
        <v>5</v>
      </c>
      <c r="B654" s="144" t="s">
        <v>62</v>
      </c>
      <c r="C654" s="144"/>
      <c r="D654" s="144"/>
      <c r="E654" s="144" t="s">
        <v>77</v>
      </c>
      <c r="F654" s="144"/>
      <c r="G654" s="144" t="s">
        <v>443</v>
      </c>
      <c r="H654" s="150">
        <f>SUM(H648:H653)</f>
        <v>16239</v>
      </c>
      <c r="I654" s="143"/>
      <c r="J654" s="146">
        <f>SUM(J648:J653)</f>
        <v>949640.77</v>
      </c>
      <c r="K654" s="181">
        <f>SUM(K648:K653)</f>
        <v>1017425.5</v>
      </c>
      <c r="L654" s="146">
        <f>SUM(L648:L653)</f>
        <v>3615416.56</v>
      </c>
      <c r="M654" s="146">
        <f>SUM(M648:M653)</f>
        <v>3543034.15</v>
      </c>
      <c r="N654" s="144">
        <v>5</v>
      </c>
      <c r="O654" s="144">
        <v>5</v>
      </c>
      <c r="P654" s="144">
        <f>N654-O654</f>
        <v>0</v>
      </c>
      <c r="Q654" s="147">
        <f t="shared" si="24"/>
        <v>72382.410000000149</v>
      </c>
      <c r="R654" s="148">
        <f>L654/H654</f>
        <v>222.63788164295832</v>
      </c>
    </row>
    <row r="655" spans="1:18" x14ac:dyDescent="0.35">
      <c r="A655" s="137">
        <v>1</v>
      </c>
      <c r="B655" s="138" t="s">
        <v>62</v>
      </c>
      <c r="C655" s="138" t="s">
        <v>444</v>
      </c>
      <c r="D655" s="138" t="s">
        <v>111</v>
      </c>
      <c r="E655" s="138" t="s">
        <v>445</v>
      </c>
      <c r="F655" s="138" t="s">
        <v>210</v>
      </c>
      <c r="G655" s="138" t="s">
        <v>446</v>
      </c>
      <c r="H655" s="139"/>
      <c r="I655" s="137"/>
      <c r="J655" s="140"/>
      <c r="K655" s="141"/>
      <c r="L655" s="142"/>
      <c r="M655" s="142"/>
      <c r="N655" s="138"/>
      <c r="O655" s="138"/>
      <c r="P655" s="138"/>
    </row>
    <row r="656" spans="1:18" x14ac:dyDescent="0.35">
      <c r="A656" s="137">
        <v>2</v>
      </c>
      <c r="B656" s="138" t="s">
        <v>62</v>
      </c>
      <c r="C656" s="138" t="s">
        <v>444</v>
      </c>
      <c r="D656" s="138" t="s">
        <v>111</v>
      </c>
      <c r="E656" s="138" t="s">
        <v>445</v>
      </c>
      <c r="F656" s="138" t="s">
        <v>180</v>
      </c>
      <c r="G656" s="138" t="s">
        <v>1080</v>
      </c>
      <c r="H656" s="139">
        <v>5619</v>
      </c>
      <c r="I656" s="137">
        <v>4</v>
      </c>
      <c r="J656" s="140">
        <f>หนองคาย!F65</f>
        <v>500750.71</v>
      </c>
      <c r="K656" s="141">
        <f>หนองคาย!AG65</f>
        <v>472148.14</v>
      </c>
      <c r="L656" s="142">
        <f>หนองคาย!AH65</f>
        <v>952910.62</v>
      </c>
      <c r="M656" s="142">
        <f>หนองคาย!AI65</f>
        <v>863229.24</v>
      </c>
      <c r="N656" s="138"/>
      <c r="O656" s="138"/>
      <c r="P656" s="138"/>
      <c r="Q656" s="130">
        <f t="shared" si="24"/>
        <v>89681.38</v>
      </c>
      <c r="R656" s="131">
        <f t="shared" si="25"/>
        <v>169.58722548496175</v>
      </c>
    </row>
    <row r="657" spans="1:18" x14ac:dyDescent="0.35">
      <c r="A657" s="137">
        <v>3</v>
      </c>
      <c r="B657" s="138" t="s">
        <v>62</v>
      </c>
      <c r="C657" s="138" t="s">
        <v>444</v>
      </c>
      <c r="D657" s="138" t="s">
        <v>111</v>
      </c>
      <c r="E657" s="138" t="s">
        <v>445</v>
      </c>
      <c r="F657" s="138" t="s">
        <v>180</v>
      </c>
      <c r="G657" s="138" t="s">
        <v>1081</v>
      </c>
      <c r="H657" s="139">
        <v>5086</v>
      </c>
      <c r="I657" s="137">
        <v>4</v>
      </c>
      <c r="J657" s="140">
        <f>หนองคาย!F66</f>
        <v>284106.06</v>
      </c>
      <c r="K657" s="141">
        <f>หนองคาย!AG66</f>
        <v>319377.91999999998</v>
      </c>
      <c r="L657" s="142">
        <f>หนองคาย!AH66</f>
        <v>805907.82000000007</v>
      </c>
      <c r="M657" s="142">
        <f>หนองคาย!AI66</f>
        <v>845579.38</v>
      </c>
      <c r="N657" s="138"/>
      <c r="O657" s="138"/>
      <c r="P657" s="138"/>
      <c r="Q657" s="130">
        <f t="shared" si="24"/>
        <v>-39671.559999999939</v>
      </c>
      <c r="R657" s="131">
        <f t="shared" si="25"/>
        <v>158.45611875737319</v>
      </c>
    </row>
    <row r="658" spans="1:18" x14ac:dyDescent="0.35">
      <c r="A658" s="137">
        <v>4</v>
      </c>
      <c r="B658" s="138" t="s">
        <v>62</v>
      </c>
      <c r="C658" s="138" t="s">
        <v>444</v>
      </c>
      <c r="D658" s="138" t="s">
        <v>111</v>
      </c>
      <c r="E658" s="138" t="s">
        <v>445</v>
      </c>
      <c r="F658" s="138" t="s">
        <v>180</v>
      </c>
      <c r="G658" s="138" t="s">
        <v>1082</v>
      </c>
      <c r="H658" s="139">
        <v>7208</v>
      </c>
      <c r="I658" s="137">
        <v>5</v>
      </c>
      <c r="J658" s="140">
        <f>หนองคาย!F67</f>
        <v>363263.85</v>
      </c>
      <c r="K658" s="141">
        <f>หนองคาย!AG67</f>
        <v>409544.22</v>
      </c>
      <c r="L658" s="142">
        <f>หนองคาย!AH67</f>
        <v>613863.13</v>
      </c>
      <c r="M658" s="142">
        <f>หนองคาย!AI67</f>
        <v>597127</v>
      </c>
      <c r="N658" s="138"/>
      <c r="O658" s="138"/>
      <c r="P658" s="138"/>
      <c r="Q658" s="130">
        <f t="shared" si="24"/>
        <v>16736.130000000005</v>
      </c>
      <c r="R658" s="131">
        <f t="shared" si="25"/>
        <v>85.164141231964479</v>
      </c>
    </row>
    <row r="659" spans="1:18" s="149" customFormat="1" x14ac:dyDescent="0.35">
      <c r="A659" s="143">
        <v>6</v>
      </c>
      <c r="B659" s="144" t="s">
        <v>62</v>
      </c>
      <c r="C659" s="144"/>
      <c r="D659" s="144"/>
      <c r="E659" s="144" t="s">
        <v>77</v>
      </c>
      <c r="F659" s="144"/>
      <c r="G659" s="144" t="s">
        <v>447</v>
      </c>
      <c r="H659" s="150">
        <f>SUM(H656:H658)</f>
        <v>17913</v>
      </c>
      <c r="I659" s="143"/>
      <c r="J659" s="146">
        <f>SUM(J655:J658)</f>
        <v>1148120.6200000001</v>
      </c>
      <c r="K659" s="146">
        <f>SUM(K655:K658)</f>
        <v>1201070.28</v>
      </c>
      <c r="L659" s="146">
        <f>SUM(L655:L658)</f>
        <v>2372681.5699999998</v>
      </c>
      <c r="M659" s="146">
        <f>SUM(M655:M658)</f>
        <v>2305935.62</v>
      </c>
      <c r="N659" s="144">
        <v>3</v>
      </c>
      <c r="O659" s="144">
        <v>3</v>
      </c>
      <c r="P659" s="144">
        <f>N659-O659</f>
        <v>0</v>
      </c>
      <c r="Q659" s="147">
        <f t="shared" si="24"/>
        <v>66745.949999999721</v>
      </c>
      <c r="R659" s="148">
        <f>L659/H659</f>
        <v>132.45584603360686</v>
      </c>
    </row>
    <row r="660" spans="1:18" x14ac:dyDescent="0.35">
      <c r="A660" s="137">
        <v>1</v>
      </c>
      <c r="B660" s="138" t="s">
        <v>62</v>
      </c>
      <c r="C660" s="138" t="s">
        <v>448</v>
      </c>
      <c r="D660" s="138" t="s">
        <v>125</v>
      </c>
      <c r="E660" s="138" t="s">
        <v>449</v>
      </c>
      <c r="F660" s="138" t="s">
        <v>210</v>
      </c>
      <c r="G660" s="138" t="s">
        <v>450</v>
      </c>
      <c r="H660" s="139"/>
      <c r="I660" s="137"/>
      <c r="J660" s="140"/>
      <c r="K660" s="141"/>
      <c r="L660" s="142"/>
      <c r="M660" s="142"/>
      <c r="N660" s="138"/>
      <c r="O660" s="138"/>
      <c r="P660" s="138"/>
    </row>
    <row r="661" spans="1:18" x14ac:dyDescent="0.35">
      <c r="A661" s="137">
        <v>2</v>
      </c>
      <c r="B661" s="138" t="s">
        <v>62</v>
      </c>
      <c r="C661" s="138" t="s">
        <v>448</v>
      </c>
      <c r="D661" s="138" t="s">
        <v>125</v>
      </c>
      <c r="E661" s="138" t="s">
        <v>449</v>
      </c>
      <c r="F661" s="138" t="s">
        <v>180</v>
      </c>
      <c r="G661" s="138" t="s">
        <v>1083</v>
      </c>
      <c r="H661" s="139">
        <v>2983</v>
      </c>
      <c r="I661" s="137">
        <v>2</v>
      </c>
      <c r="J661" s="140">
        <f>หนองคาย!F68</f>
        <v>564821.93000000005</v>
      </c>
      <c r="K661" s="141">
        <f>หนองคาย!AG68</f>
        <v>586416.08000000007</v>
      </c>
      <c r="L661" s="142">
        <f>หนองคาย!AH68</f>
        <v>1017526</v>
      </c>
      <c r="M661" s="142">
        <f>หนองคาย!AI68</f>
        <v>821904.69000000006</v>
      </c>
      <c r="N661" s="138"/>
      <c r="O661" s="138"/>
      <c r="P661" s="138"/>
      <c r="Q661" s="130">
        <f t="shared" si="24"/>
        <v>195621.30999999994</v>
      </c>
      <c r="R661" s="131">
        <f t="shared" si="25"/>
        <v>341.10828025477707</v>
      </c>
    </row>
    <row r="662" spans="1:18" x14ac:dyDescent="0.35">
      <c r="A662" s="137">
        <v>3</v>
      </c>
      <c r="B662" s="138" t="s">
        <v>62</v>
      </c>
      <c r="C662" s="138" t="s">
        <v>448</v>
      </c>
      <c r="D662" s="138" t="s">
        <v>125</v>
      </c>
      <c r="E662" s="138" t="s">
        <v>449</v>
      </c>
      <c r="F662" s="138" t="s">
        <v>180</v>
      </c>
      <c r="G662" s="138" t="s">
        <v>1084</v>
      </c>
      <c r="H662" s="139">
        <v>3185</v>
      </c>
      <c r="I662" s="137">
        <v>3</v>
      </c>
      <c r="J662" s="140">
        <f>หนองคาย!F69</f>
        <v>391808.64</v>
      </c>
      <c r="K662" s="141">
        <f>หนองคาย!AG69</f>
        <v>411633.5</v>
      </c>
      <c r="L662" s="142">
        <f>หนองคาย!AH69</f>
        <v>698979.67999999993</v>
      </c>
      <c r="M662" s="142">
        <f>หนองคาย!AI69</f>
        <v>546425.57999999996</v>
      </c>
      <c r="N662" s="138"/>
      <c r="O662" s="138"/>
      <c r="P662" s="138"/>
      <c r="Q662" s="130">
        <f t="shared" si="24"/>
        <v>152554.09999999998</v>
      </c>
      <c r="R662" s="131">
        <f t="shared" si="25"/>
        <v>219.45986813186812</v>
      </c>
    </row>
    <row r="663" spans="1:18" x14ac:dyDescent="0.35">
      <c r="A663" s="137">
        <v>4</v>
      </c>
      <c r="B663" s="138" t="s">
        <v>62</v>
      </c>
      <c r="C663" s="138" t="s">
        <v>448</v>
      </c>
      <c r="D663" s="138" t="s">
        <v>125</v>
      </c>
      <c r="E663" s="138" t="s">
        <v>449</v>
      </c>
      <c r="F663" s="138" t="s">
        <v>180</v>
      </c>
      <c r="G663" s="138" t="s">
        <v>1085</v>
      </c>
      <c r="H663" s="139">
        <v>5687</v>
      </c>
      <c r="I663" s="137">
        <v>4</v>
      </c>
      <c r="J663" s="140">
        <f>หนองคาย!F70</f>
        <v>772687.29</v>
      </c>
      <c r="K663" s="141">
        <f>หนองคาย!AG70</f>
        <v>834041.45000000007</v>
      </c>
      <c r="L663" s="142">
        <f>หนองคาย!AH70</f>
        <v>1548887.12</v>
      </c>
      <c r="M663" s="142">
        <f>หนองคาย!AI70</f>
        <v>1108484.54</v>
      </c>
      <c r="N663" s="138"/>
      <c r="O663" s="138"/>
      <c r="P663" s="138"/>
      <c r="Q663" s="130">
        <f t="shared" si="24"/>
        <v>440402.58000000007</v>
      </c>
      <c r="R663" s="131">
        <f t="shared" si="25"/>
        <v>272.3557446808511</v>
      </c>
    </row>
    <row r="664" spans="1:18" x14ac:dyDescent="0.35">
      <c r="A664" s="137">
        <v>5</v>
      </c>
      <c r="B664" s="138" t="s">
        <v>62</v>
      </c>
      <c r="C664" s="138" t="s">
        <v>448</v>
      </c>
      <c r="D664" s="138" t="s">
        <v>125</v>
      </c>
      <c r="E664" s="138" t="s">
        <v>449</v>
      </c>
      <c r="F664" s="138" t="s">
        <v>180</v>
      </c>
      <c r="G664" s="138" t="s">
        <v>1086</v>
      </c>
      <c r="H664" s="139">
        <v>5400</v>
      </c>
      <c r="I664" s="137">
        <v>4</v>
      </c>
      <c r="J664" s="140">
        <f>หนองคาย!F71</f>
        <v>1835049.24</v>
      </c>
      <c r="K664" s="141">
        <f>หนองคาย!AG71</f>
        <v>1890739.54</v>
      </c>
      <c r="L664" s="142">
        <f>หนองคาย!AH71</f>
        <v>1127085.3399999999</v>
      </c>
      <c r="M664" s="142">
        <f>หนองคาย!AI71</f>
        <v>748200.92999999993</v>
      </c>
      <c r="N664" s="138"/>
      <c r="O664" s="138"/>
      <c r="P664" s="138"/>
      <c r="Q664" s="130">
        <f t="shared" si="24"/>
        <v>378884.40999999992</v>
      </c>
      <c r="R664" s="131">
        <f t="shared" si="25"/>
        <v>208.71950740740738</v>
      </c>
    </row>
    <row r="665" spans="1:18" x14ac:dyDescent="0.35">
      <c r="A665" s="137">
        <v>6</v>
      </c>
      <c r="B665" s="138" t="s">
        <v>62</v>
      </c>
      <c r="C665" s="138" t="s">
        <v>448</v>
      </c>
      <c r="D665" s="138" t="s">
        <v>125</v>
      </c>
      <c r="E665" s="138" t="s">
        <v>449</v>
      </c>
      <c r="F665" s="138" t="s">
        <v>180</v>
      </c>
      <c r="G665" s="138" t="s">
        <v>1087</v>
      </c>
      <c r="H665" s="139">
        <v>9957</v>
      </c>
      <c r="I665" s="137">
        <v>5</v>
      </c>
      <c r="J665" s="140">
        <f>หนองคาย!F72</f>
        <v>1535338.61</v>
      </c>
      <c r="K665" s="141">
        <f>หนองคาย!AG72</f>
        <v>1514935.4300000002</v>
      </c>
      <c r="L665" s="142">
        <f>หนองคาย!AH72</f>
        <v>1647662.1600000001</v>
      </c>
      <c r="M665" s="142">
        <f>หนองคาย!AI72</f>
        <v>1323983.98</v>
      </c>
      <c r="N665" s="138"/>
      <c r="O665" s="138"/>
      <c r="P665" s="138"/>
      <c r="Q665" s="130">
        <f t="shared" si="24"/>
        <v>323678.18000000017</v>
      </c>
      <c r="R665" s="131">
        <f t="shared" si="25"/>
        <v>165.47777041277496</v>
      </c>
    </row>
    <row r="666" spans="1:18" x14ac:dyDescent="0.35">
      <c r="A666" s="137">
        <v>7</v>
      </c>
      <c r="B666" s="138" t="s">
        <v>62</v>
      </c>
      <c r="C666" s="138" t="s">
        <v>448</v>
      </c>
      <c r="D666" s="138" t="s">
        <v>125</v>
      </c>
      <c r="E666" s="138" t="s">
        <v>449</v>
      </c>
      <c r="F666" s="138" t="s">
        <v>180</v>
      </c>
      <c r="G666" s="138" t="s">
        <v>1088</v>
      </c>
      <c r="H666" s="139">
        <v>2898</v>
      </c>
      <c r="I666" s="137">
        <v>2</v>
      </c>
      <c r="J666" s="140">
        <f>หนองคาย!F73</f>
        <v>674918.7</v>
      </c>
      <c r="K666" s="141">
        <f>หนองคาย!AG73</f>
        <v>660157.73</v>
      </c>
      <c r="L666" s="142">
        <f>หนองคาย!AH73</f>
        <v>568057.80000000005</v>
      </c>
      <c r="M666" s="142">
        <f>หนองคาย!AI73</f>
        <v>651760.36</v>
      </c>
      <c r="N666" s="138"/>
      <c r="O666" s="138"/>
      <c r="P666" s="138"/>
      <c r="Q666" s="130">
        <f t="shared" si="24"/>
        <v>-83702.559999999939</v>
      </c>
      <c r="R666" s="131">
        <f t="shared" si="25"/>
        <v>196.01718426501037</v>
      </c>
    </row>
    <row r="667" spans="1:18" x14ac:dyDescent="0.35">
      <c r="A667" s="137">
        <v>8</v>
      </c>
      <c r="B667" s="138" t="s">
        <v>62</v>
      </c>
      <c r="C667" s="138" t="s">
        <v>448</v>
      </c>
      <c r="D667" s="138" t="s">
        <v>125</v>
      </c>
      <c r="E667" s="138" t="s">
        <v>449</v>
      </c>
      <c r="F667" s="138" t="s">
        <v>180</v>
      </c>
      <c r="G667" s="138" t="s">
        <v>1089</v>
      </c>
      <c r="H667" s="139">
        <v>3080</v>
      </c>
      <c r="I667" s="137">
        <v>3</v>
      </c>
      <c r="J667" s="140">
        <f>หนองคาย!F74</f>
        <v>220234.77</v>
      </c>
      <c r="K667" s="141">
        <f>หนองคาย!AG74</f>
        <v>225592.49</v>
      </c>
      <c r="L667" s="142">
        <f>หนองคาย!AH74</f>
        <v>766992.58</v>
      </c>
      <c r="M667" s="142">
        <f>หนองคาย!AI74</f>
        <v>550035</v>
      </c>
      <c r="N667" s="138"/>
      <c r="O667" s="138"/>
      <c r="P667" s="138"/>
      <c r="Q667" s="130">
        <f t="shared" si="24"/>
        <v>216957.57999999996</v>
      </c>
      <c r="R667" s="131">
        <f t="shared" si="25"/>
        <v>249.02356493506491</v>
      </c>
    </row>
    <row r="668" spans="1:18" s="149" customFormat="1" x14ac:dyDescent="0.35">
      <c r="A668" s="143">
        <v>7</v>
      </c>
      <c r="B668" s="144" t="s">
        <v>62</v>
      </c>
      <c r="C668" s="144"/>
      <c r="D668" s="144"/>
      <c r="E668" s="144" t="s">
        <v>77</v>
      </c>
      <c r="F668" s="144"/>
      <c r="G668" s="144" t="s">
        <v>451</v>
      </c>
      <c r="H668" s="150">
        <f>SUM(H661:H667)</f>
        <v>33190</v>
      </c>
      <c r="I668" s="143"/>
      <c r="J668" s="146">
        <f>SUM(J660:J667)</f>
        <v>5994859.1799999997</v>
      </c>
      <c r="K668" s="146">
        <f>SUM(K660:K667)</f>
        <v>6123516.2200000007</v>
      </c>
      <c r="L668" s="146">
        <f>SUM(L660:L667)</f>
        <v>7375190.6799999997</v>
      </c>
      <c r="M668" s="146">
        <f>SUM(M660:M667)</f>
        <v>5750795.080000001</v>
      </c>
      <c r="N668" s="144">
        <v>7</v>
      </c>
      <c r="O668" s="144">
        <v>7</v>
      </c>
      <c r="P668" s="144">
        <f>N668-O668</f>
        <v>0</v>
      </c>
      <c r="Q668" s="147">
        <f t="shared" si="24"/>
        <v>1624395.5999999987</v>
      </c>
      <c r="R668" s="148">
        <f>L668/H668</f>
        <v>222.21122868333833</v>
      </c>
    </row>
    <row r="669" spans="1:18" x14ac:dyDescent="0.35">
      <c r="A669" s="137">
        <v>1</v>
      </c>
      <c r="B669" s="138" t="s">
        <v>62</v>
      </c>
      <c r="C669" s="138" t="s">
        <v>452</v>
      </c>
      <c r="D669" s="138" t="s">
        <v>130</v>
      </c>
      <c r="E669" s="138" t="s">
        <v>453</v>
      </c>
      <c r="F669" s="138" t="s">
        <v>210</v>
      </c>
      <c r="G669" s="138" t="s">
        <v>454</v>
      </c>
      <c r="H669" s="139"/>
      <c r="I669" s="137"/>
      <c r="J669" s="140"/>
      <c r="K669" s="141"/>
      <c r="L669" s="142"/>
      <c r="M669" s="142"/>
      <c r="N669" s="138"/>
      <c r="O669" s="138"/>
      <c r="P669" s="138"/>
    </row>
    <row r="670" spans="1:18" x14ac:dyDescent="0.35">
      <c r="A670" s="137">
        <v>2</v>
      </c>
      <c r="B670" s="138" t="s">
        <v>62</v>
      </c>
      <c r="C670" s="138" t="s">
        <v>452</v>
      </c>
      <c r="D670" s="138" t="s">
        <v>130</v>
      </c>
      <c r="E670" s="138" t="s">
        <v>453</v>
      </c>
      <c r="F670" s="138" t="s">
        <v>180</v>
      </c>
      <c r="G670" s="138" t="s">
        <v>1090</v>
      </c>
      <c r="H670" s="139">
        <v>5394</v>
      </c>
      <c r="I670" s="137">
        <v>4</v>
      </c>
      <c r="J670" s="140">
        <f>หนองคาย!F75</f>
        <v>202344.37</v>
      </c>
      <c r="K670" s="141">
        <f>หนองคาย!AG75</f>
        <v>243175.06</v>
      </c>
      <c r="L670" s="142">
        <f>หนองคาย!AH75</f>
        <v>941890.18</v>
      </c>
      <c r="M670" s="142">
        <f>หนองคาย!AI75</f>
        <v>994750.67</v>
      </c>
      <c r="N670" s="138"/>
      <c r="O670" s="138"/>
      <c r="P670" s="138"/>
      <c r="Q670" s="130">
        <f t="shared" si="24"/>
        <v>-52860.489999999991</v>
      </c>
      <c r="R670" s="131">
        <f t="shared" si="25"/>
        <v>174.61812754912867</v>
      </c>
    </row>
    <row r="671" spans="1:18" x14ac:dyDescent="0.35">
      <c r="A671" s="137">
        <v>3</v>
      </c>
      <c r="B671" s="138" t="s">
        <v>62</v>
      </c>
      <c r="C671" s="138" t="s">
        <v>452</v>
      </c>
      <c r="D671" s="138" t="s">
        <v>130</v>
      </c>
      <c r="E671" s="138" t="s">
        <v>453</v>
      </c>
      <c r="F671" s="138" t="s">
        <v>180</v>
      </c>
      <c r="G671" s="138" t="s">
        <v>1091</v>
      </c>
      <c r="H671" s="139">
        <v>6493</v>
      </c>
      <c r="I671" s="137">
        <v>5</v>
      </c>
      <c r="J671" s="140">
        <f>หนองคาย!F76</f>
        <v>346394.92</v>
      </c>
      <c r="K671" s="141">
        <f>หนองคาย!AG76</f>
        <v>1188732.92</v>
      </c>
      <c r="L671" s="142">
        <f>หนองคาย!AH76</f>
        <v>1036309.0700000001</v>
      </c>
      <c r="M671" s="142">
        <f>หนองคาย!AI76</f>
        <v>990624.54</v>
      </c>
      <c r="N671" s="138"/>
      <c r="O671" s="138"/>
      <c r="P671" s="138"/>
      <c r="Q671" s="130">
        <f t="shared" si="24"/>
        <v>45684.530000000028</v>
      </c>
      <c r="R671" s="131">
        <f t="shared" si="25"/>
        <v>159.60404589557987</v>
      </c>
    </row>
    <row r="672" spans="1:18" x14ac:dyDescent="0.35">
      <c r="A672" s="137">
        <v>4</v>
      </c>
      <c r="B672" s="138" t="s">
        <v>62</v>
      </c>
      <c r="C672" s="138" t="s">
        <v>452</v>
      </c>
      <c r="D672" s="138" t="s">
        <v>130</v>
      </c>
      <c r="E672" s="138" t="s">
        <v>453</v>
      </c>
      <c r="F672" s="138" t="s">
        <v>180</v>
      </c>
      <c r="G672" s="138" t="s">
        <v>1092</v>
      </c>
      <c r="H672" s="139">
        <v>2652</v>
      </c>
      <c r="I672" s="137">
        <v>2</v>
      </c>
      <c r="J672" s="140">
        <f>หนองคาย!F77</f>
        <v>160813.35999999999</v>
      </c>
      <c r="K672" s="141">
        <f>หนองคาย!AG77</f>
        <v>158377.41999999998</v>
      </c>
      <c r="L672" s="142">
        <f>หนองคาย!AH77</f>
        <v>824629.36</v>
      </c>
      <c r="M672" s="142">
        <f>หนองคาย!AI77</f>
        <v>709992.21</v>
      </c>
      <c r="N672" s="138"/>
      <c r="O672" s="138"/>
      <c r="P672" s="138"/>
      <c r="Q672" s="130">
        <f t="shared" si="24"/>
        <v>114637.15000000002</v>
      </c>
      <c r="R672" s="131">
        <f t="shared" si="25"/>
        <v>310.9462141779789</v>
      </c>
    </row>
    <row r="673" spans="1:18" x14ac:dyDescent="0.35">
      <c r="A673" s="137">
        <v>5</v>
      </c>
      <c r="B673" s="138" t="s">
        <v>62</v>
      </c>
      <c r="C673" s="138" t="s">
        <v>452</v>
      </c>
      <c r="D673" s="138" t="s">
        <v>130</v>
      </c>
      <c r="E673" s="138" t="s">
        <v>453</v>
      </c>
      <c r="F673" s="138" t="s">
        <v>180</v>
      </c>
      <c r="G673" s="138" t="s">
        <v>1093</v>
      </c>
      <c r="H673" s="139">
        <v>5048</v>
      </c>
      <c r="I673" s="137">
        <v>4</v>
      </c>
      <c r="J673" s="140">
        <f>หนองคาย!F78</f>
        <v>313563.87</v>
      </c>
      <c r="K673" s="141">
        <f>หนองคาย!AG78</f>
        <v>386205.24</v>
      </c>
      <c r="L673" s="142">
        <f>หนองคาย!AH78</f>
        <v>916245.54</v>
      </c>
      <c r="M673" s="142">
        <f>หนองคาย!AI78</f>
        <v>948961.6</v>
      </c>
      <c r="N673" s="138"/>
      <c r="O673" s="138"/>
      <c r="P673" s="138"/>
      <c r="Q673" s="130">
        <f t="shared" si="24"/>
        <v>-32716.059999999939</v>
      </c>
      <c r="R673" s="131">
        <f t="shared" si="25"/>
        <v>181.50664421553091</v>
      </c>
    </row>
    <row r="674" spans="1:18" x14ac:dyDescent="0.35">
      <c r="A674" s="137">
        <v>6</v>
      </c>
      <c r="B674" s="138" t="s">
        <v>62</v>
      </c>
      <c r="C674" s="138" t="s">
        <v>452</v>
      </c>
      <c r="D674" s="138" t="s">
        <v>130</v>
      </c>
      <c r="E674" s="138" t="s">
        <v>453</v>
      </c>
      <c r="F674" s="138" t="s">
        <v>180</v>
      </c>
      <c r="G674" s="138" t="s">
        <v>1094</v>
      </c>
      <c r="H674" s="139">
        <v>4500</v>
      </c>
      <c r="I674" s="137">
        <v>3</v>
      </c>
      <c r="J674" s="140">
        <f>หนองคาย!F79</f>
        <v>543921.71</v>
      </c>
      <c r="K674" s="141">
        <f>หนองคาย!AG79</f>
        <v>583248.03999999992</v>
      </c>
      <c r="L674" s="142">
        <f>หนองคาย!AH79</f>
        <v>909544.59</v>
      </c>
      <c r="M674" s="142">
        <f>หนองคาย!AI79</f>
        <v>2251674.46</v>
      </c>
      <c r="N674" s="138"/>
      <c r="O674" s="138"/>
      <c r="P674" s="138"/>
      <c r="Q674" s="130">
        <f t="shared" si="24"/>
        <v>-1342129.8700000001</v>
      </c>
      <c r="R674" s="131">
        <f t="shared" si="25"/>
        <v>202.12101999999999</v>
      </c>
    </row>
    <row r="675" spans="1:18" x14ac:dyDescent="0.35">
      <c r="A675" s="137">
        <v>7</v>
      </c>
      <c r="B675" s="138" t="s">
        <v>62</v>
      </c>
      <c r="C675" s="138" t="s">
        <v>452</v>
      </c>
      <c r="D675" s="138" t="s">
        <v>130</v>
      </c>
      <c r="E675" s="138" t="s">
        <v>453</v>
      </c>
      <c r="F675" s="138" t="s">
        <v>180</v>
      </c>
      <c r="G675" s="138" t="s">
        <v>1095</v>
      </c>
      <c r="H675" s="139">
        <v>3828</v>
      </c>
      <c r="I675" s="137">
        <v>3</v>
      </c>
      <c r="J675" s="140">
        <f>หนองคาย!F80</f>
        <v>305231.49</v>
      </c>
      <c r="K675" s="141">
        <f>หนองคาย!AG80</f>
        <v>300650.45999999996</v>
      </c>
      <c r="L675" s="142">
        <f>หนองคาย!AH80</f>
        <v>615440.58000000007</v>
      </c>
      <c r="M675" s="142">
        <f>หนองคาย!AI80</f>
        <v>639408.72000000009</v>
      </c>
      <c r="N675" s="138"/>
      <c r="O675" s="138"/>
      <c r="P675" s="138"/>
      <c r="Q675" s="130">
        <f t="shared" si="24"/>
        <v>-23968.140000000014</v>
      </c>
      <c r="R675" s="131">
        <f t="shared" si="25"/>
        <v>160.77340125391851</v>
      </c>
    </row>
    <row r="676" spans="1:18" s="149" customFormat="1" x14ac:dyDescent="0.35">
      <c r="A676" s="143">
        <v>8</v>
      </c>
      <c r="B676" s="144" t="s">
        <v>62</v>
      </c>
      <c r="C676" s="144"/>
      <c r="D676" s="144"/>
      <c r="E676" s="144" t="s">
        <v>77</v>
      </c>
      <c r="F676" s="144"/>
      <c r="G676" s="144" t="s">
        <v>455</v>
      </c>
      <c r="H676" s="150">
        <f>SUM(H670:H675)</f>
        <v>27915</v>
      </c>
      <c r="I676" s="143"/>
      <c r="J676" s="146">
        <f>SUM(J669:J675)</f>
        <v>1872269.72</v>
      </c>
      <c r="K676" s="146">
        <f>SUM(K669:K675)</f>
        <v>2860389.1399999997</v>
      </c>
      <c r="L676" s="146">
        <f>SUM(L669:L675)</f>
        <v>5244059.32</v>
      </c>
      <c r="M676" s="146">
        <f>SUM(M669:M675)</f>
        <v>6535412.2000000002</v>
      </c>
      <c r="N676" s="144">
        <v>6</v>
      </c>
      <c r="O676" s="144">
        <v>6</v>
      </c>
      <c r="P676" s="144">
        <f>N676-O676</f>
        <v>0</v>
      </c>
      <c r="Q676" s="147">
        <f t="shared" si="24"/>
        <v>-1291352.8799999999</v>
      </c>
      <c r="R676" s="148">
        <f>L676/H676</f>
        <v>187.85811642486121</v>
      </c>
    </row>
    <row r="677" spans="1:18" x14ac:dyDescent="0.35">
      <c r="A677" s="137">
        <v>1</v>
      </c>
      <c r="B677" s="138" t="s">
        <v>62</v>
      </c>
      <c r="C677" s="138" t="s">
        <v>456</v>
      </c>
      <c r="D677" s="138" t="s">
        <v>118</v>
      </c>
      <c r="E677" s="138" t="s">
        <v>457</v>
      </c>
      <c r="F677" s="138" t="s">
        <v>210</v>
      </c>
      <c r="G677" s="138" t="s">
        <v>458</v>
      </c>
      <c r="H677" s="139"/>
      <c r="I677" s="137"/>
      <c r="J677" s="140"/>
      <c r="K677" s="141"/>
      <c r="L677" s="142"/>
      <c r="M677" s="142"/>
      <c r="N677" s="138"/>
      <c r="O677" s="138"/>
      <c r="P677" s="138"/>
    </row>
    <row r="678" spans="1:18" x14ac:dyDescent="0.35">
      <c r="A678" s="137">
        <v>2</v>
      </c>
      <c r="B678" s="138" t="s">
        <v>62</v>
      </c>
      <c r="C678" s="138" t="s">
        <v>456</v>
      </c>
      <c r="D678" s="138" t="s">
        <v>118</v>
      </c>
      <c r="E678" s="138" t="s">
        <v>457</v>
      </c>
      <c r="F678" s="138" t="s">
        <v>180</v>
      </c>
      <c r="G678" s="138" t="s">
        <v>1096</v>
      </c>
      <c r="H678" s="139">
        <v>1542</v>
      </c>
      <c r="I678" s="137">
        <v>2</v>
      </c>
      <c r="J678" s="140">
        <f>หนองคาย!F81</f>
        <v>8669.4599999999991</v>
      </c>
      <c r="K678" s="141">
        <f>หนองคาย!AG81</f>
        <v>-45871.47</v>
      </c>
      <c r="L678" s="142">
        <f>หนองคาย!AH81</f>
        <v>402779.83999999997</v>
      </c>
      <c r="M678" s="142">
        <f>หนองคาย!AI81</f>
        <v>492493.31</v>
      </c>
      <c r="N678" s="138"/>
      <c r="O678" s="138"/>
      <c r="P678" s="138"/>
      <c r="Q678" s="130">
        <f t="shared" si="24"/>
        <v>-89713.47000000003</v>
      </c>
      <c r="R678" s="131">
        <f t="shared" si="25"/>
        <v>261.20612191958492</v>
      </c>
    </row>
    <row r="679" spans="1:18" x14ac:dyDescent="0.35">
      <c r="A679" s="137">
        <v>3</v>
      </c>
      <c r="B679" s="138" t="s">
        <v>62</v>
      </c>
      <c r="C679" s="138" t="s">
        <v>456</v>
      </c>
      <c r="D679" s="138" t="s">
        <v>118</v>
      </c>
      <c r="E679" s="138" t="s">
        <v>457</v>
      </c>
      <c r="F679" s="138" t="s">
        <v>180</v>
      </c>
      <c r="G679" s="138" t="s">
        <v>1097</v>
      </c>
      <c r="H679" s="139">
        <v>3115</v>
      </c>
      <c r="I679" s="137">
        <v>3</v>
      </c>
      <c r="J679" s="140">
        <f>หนองคาย!F82</f>
        <v>763697.07</v>
      </c>
      <c r="K679" s="141">
        <f>หนองคาย!AG82</f>
        <v>762925.53999999992</v>
      </c>
      <c r="L679" s="142">
        <f>หนองคาย!AH82</f>
        <v>1375842.96</v>
      </c>
      <c r="M679" s="142">
        <f>หนองคาย!AI82</f>
        <v>746570.14999999991</v>
      </c>
      <c r="N679" s="138"/>
      <c r="O679" s="138"/>
      <c r="P679" s="138"/>
      <c r="Q679" s="130">
        <f t="shared" si="24"/>
        <v>629272.81000000006</v>
      </c>
      <c r="R679" s="131">
        <f t="shared" si="25"/>
        <v>441.68313322632423</v>
      </c>
    </row>
    <row r="680" spans="1:18" x14ac:dyDescent="0.35">
      <c r="A680" s="137">
        <v>4</v>
      </c>
      <c r="B680" s="138" t="s">
        <v>62</v>
      </c>
      <c r="C680" s="138" t="s">
        <v>456</v>
      </c>
      <c r="D680" s="138" t="s">
        <v>118</v>
      </c>
      <c r="E680" s="138" t="s">
        <v>457</v>
      </c>
      <c r="F680" s="138" t="s">
        <v>180</v>
      </c>
      <c r="G680" s="138" t="s">
        <v>1098</v>
      </c>
      <c r="H680" s="139">
        <v>1500</v>
      </c>
      <c r="I680" s="137">
        <v>1</v>
      </c>
      <c r="J680" s="140">
        <f>หนองคาย!F83</f>
        <v>215078.48</v>
      </c>
      <c r="K680" s="141">
        <f>หนองคาย!AG83</f>
        <v>247959.15000000002</v>
      </c>
      <c r="L680" s="142">
        <f>หนองคาย!AH83</f>
        <v>736737.5</v>
      </c>
      <c r="M680" s="142">
        <f>หนองคาย!AI83</f>
        <v>711439.57000000007</v>
      </c>
      <c r="N680" s="138"/>
      <c r="O680" s="138"/>
      <c r="P680" s="138"/>
      <c r="Q680" s="130">
        <f t="shared" si="24"/>
        <v>25297.929999999935</v>
      </c>
      <c r="R680" s="131">
        <f t="shared" si="25"/>
        <v>491.15833333333336</v>
      </c>
    </row>
    <row r="681" spans="1:18" x14ac:dyDescent="0.35">
      <c r="A681" s="137">
        <v>5</v>
      </c>
      <c r="B681" s="138" t="s">
        <v>62</v>
      </c>
      <c r="C681" s="138" t="s">
        <v>456</v>
      </c>
      <c r="D681" s="138" t="s">
        <v>118</v>
      </c>
      <c r="E681" s="138" t="s">
        <v>457</v>
      </c>
      <c r="F681" s="138" t="s">
        <v>180</v>
      </c>
      <c r="G681" s="138" t="s">
        <v>1099</v>
      </c>
      <c r="H681" s="139">
        <v>1499</v>
      </c>
      <c r="I681" s="137">
        <v>1</v>
      </c>
      <c r="J681" s="140">
        <f>หนองคาย!F84</f>
        <v>7697.23</v>
      </c>
      <c r="K681" s="141">
        <f>หนองคาย!AG84</f>
        <v>-7965.0600000000013</v>
      </c>
      <c r="L681" s="142">
        <f>หนองคาย!AH84</f>
        <v>420586.83999999997</v>
      </c>
      <c r="M681" s="142">
        <f>หนองคาย!AI84</f>
        <v>502836.55000000005</v>
      </c>
      <c r="N681" s="138"/>
      <c r="O681" s="138"/>
      <c r="P681" s="138"/>
      <c r="Q681" s="130">
        <f t="shared" si="24"/>
        <v>-82249.710000000079</v>
      </c>
      <c r="R681" s="131">
        <f t="shared" si="25"/>
        <v>280.57827885256836</v>
      </c>
    </row>
    <row r="682" spans="1:18" x14ac:dyDescent="0.35">
      <c r="A682" s="137">
        <v>6</v>
      </c>
      <c r="B682" s="138" t="s">
        <v>62</v>
      </c>
      <c r="C682" s="138" t="s">
        <v>456</v>
      </c>
      <c r="D682" s="138" t="s">
        <v>118</v>
      </c>
      <c r="E682" s="138" t="s">
        <v>457</v>
      </c>
      <c r="F682" s="138" t="s">
        <v>180</v>
      </c>
      <c r="G682" s="138" t="s">
        <v>1100</v>
      </c>
      <c r="H682" s="139">
        <v>2997</v>
      </c>
      <c r="I682" s="137">
        <v>2</v>
      </c>
      <c r="J682" s="140">
        <f>หนองคาย!F85</f>
        <v>63287.99</v>
      </c>
      <c r="K682" s="141">
        <f>หนองคาย!AG85</f>
        <v>77169.77</v>
      </c>
      <c r="L682" s="142">
        <f>หนองคาย!AH85</f>
        <v>428536.7</v>
      </c>
      <c r="M682" s="142">
        <f>หนองคาย!AI85</f>
        <v>589956.14</v>
      </c>
      <c r="N682" s="138"/>
      <c r="O682" s="138"/>
      <c r="P682" s="138"/>
      <c r="Q682" s="130">
        <f t="shared" si="24"/>
        <v>-161419.44</v>
      </c>
      <c r="R682" s="131">
        <f t="shared" si="25"/>
        <v>142.98855522188856</v>
      </c>
    </row>
    <row r="683" spans="1:18" s="149" customFormat="1" x14ac:dyDescent="0.35">
      <c r="A683" s="143">
        <v>9</v>
      </c>
      <c r="B683" s="144" t="s">
        <v>62</v>
      </c>
      <c r="C683" s="144"/>
      <c r="D683" s="144"/>
      <c r="E683" s="144" t="s">
        <v>77</v>
      </c>
      <c r="F683" s="144"/>
      <c r="G683" s="144" t="s">
        <v>459</v>
      </c>
      <c r="H683" s="150">
        <f>SUM(H678:H682)</f>
        <v>10653</v>
      </c>
      <c r="I683" s="143"/>
      <c r="J683" s="146">
        <f>SUM(J677:J682)</f>
        <v>1058430.23</v>
      </c>
      <c r="K683" s="146">
        <f>SUM(K677:K682)</f>
        <v>1034217.9299999999</v>
      </c>
      <c r="L683" s="146">
        <f>SUM(L677:L682)</f>
        <v>3364483.84</v>
      </c>
      <c r="M683" s="146">
        <f>SUM(M677:M682)</f>
        <v>3043295.72</v>
      </c>
      <c r="N683" s="144">
        <v>5</v>
      </c>
      <c r="O683" s="144">
        <v>5</v>
      </c>
      <c r="P683" s="144"/>
      <c r="Q683" s="147">
        <f t="shared" si="24"/>
        <v>321188.11999999965</v>
      </c>
      <c r="R683" s="148">
        <f t="shared" si="25"/>
        <v>315.8250107950812</v>
      </c>
    </row>
    <row r="684" spans="1:18" s="149" customFormat="1" x14ac:dyDescent="0.35">
      <c r="A684" s="216"/>
      <c r="B684" s="217" t="s">
        <v>62</v>
      </c>
      <c r="C684" s="217" t="s">
        <v>62</v>
      </c>
      <c r="D684" s="217" t="s">
        <v>62</v>
      </c>
      <c r="E684" s="217" t="s">
        <v>62</v>
      </c>
      <c r="F684" s="217"/>
      <c r="G684" s="217" t="s">
        <v>460</v>
      </c>
      <c r="H684" s="218">
        <f>H610+H622+H639+H647+H654+H659+H668+H676+H683</f>
        <v>296367</v>
      </c>
      <c r="I684" s="216"/>
      <c r="J684" s="219">
        <f t="shared" ref="J684:O684" si="26">J610+J622+J639+J647+J654+J659+J668+J676+J683</f>
        <v>32287113.129999999</v>
      </c>
      <c r="K684" s="220">
        <f t="shared" si="26"/>
        <v>36491787.470000006</v>
      </c>
      <c r="L684" s="219">
        <f t="shared" si="26"/>
        <v>59537192.980000004</v>
      </c>
      <c r="M684" s="219">
        <f t="shared" si="26"/>
        <v>57046878.5</v>
      </c>
      <c r="N684" s="217">
        <f t="shared" si="26"/>
        <v>74</v>
      </c>
      <c r="O684" s="217">
        <f t="shared" si="26"/>
        <v>74</v>
      </c>
      <c r="P684" s="217">
        <f>N684-O684</f>
        <v>0</v>
      </c>
      <c r="Q684" s="147">
        <f t="shared" si="24"/>
        <v>2490314.4800000042</v>
      </c>
      <c r="R684" s="148">
        <f t="shared" si="25"/>
        <v>200.89008891003385</v>
      </c>
    </row>
    <row r="685" spans="1:18" ht="21.75" thickBot="1" x14ac:dyDescent="0.4">
      <c r="A685" s="221"/>
      <c r="B685" s="222"/>
      <c r="C685" s="222"/>
      <c r="D685" s="222"/>
      <c r="E685" s="319" t="s">
        <v>461</v>
      </c>
      <c r="F685" s="320"/>
      <c r="G685" s="321"/>
      <c r="H685" s="223"/>
      <c r="I685" s="221"/>
      <c r="J685" s="224">
        <f>J684/O684</f>
        <v>436312.33959459455</v>
      </c>
      <c r="K685" s="225">
        <f>K684/O684</f>
        <v>493132.26310810819</v>
      </c>
      <c r="L685" s="224">
        <f>L684/O684</f>
        <v>804556.66189189197</v>
      </c>
      <c r="M685" s="224">
        <f>M684/O684</f>
        <v>770903.76351351349</v>
      </c>
      <c r="N685" s="226"/>
      <c r="O685" s="226"/>
      <c r="P685" s="226"/>
      <c r="Q685" s="130">
        <f t="shared" si="24"/>
        <v>33652.898378378479</v>
      </c>
    </row>
    <row r="686" spans="1:18" ht="21.75" thickTop="1" x14ac:dyDescent="0.35">
      <c r="A686" s="168">
        <v>1</v>
      </c>
      <c r="B686" s="169" t="s">
        <v>61</v>
      </c>
      <c r="C686" s="169" t="s">
        <v>462</v>
      </c>
      <c r="D686" s="169" t="s">
        <v>463</v>
      </c>
      <c r="E686" s="169" t="s">
        <v>464</v>
      </c>
      <c r="F686" s="169" t="s">
        <v>304</v>
      </c>
      <c r="G686" s="169" t="s">
        <v>465</v>
      </c>
      <c r="H686" s="170"/>
      <c r="I686" s="168"/>
      <c r="J686" s="171"/>
      <c r="K686" s="172"/>
      <c r="L686" s="173"/>
      <c r="M686" s="173"/>
      <c r="N686" s="169"/>
      <c r="O686" s="169"/>
      <c r="P686" s="169"/>
    </row>
    <row r="687" spans="1:18" x14ac:dyDescent="0.35">
      <c r="A687" s="137">
        <v>2</v>
      </c>
      <c r="B687" s="138" t="s">
        <v>61</v>
      </c>
      <c r="C687" s="138" t="s">
        <v>462</v>
      </c>
      <c r="D687" s="138" t="s">
        <v>463</v>
      </c>
      <c r="E687" s="138" t="s">
        <v>464</v>
      </c>
      <c r="F687" s="138" t="s">
        <v>180</v>
      </c>
      <c r="G687" s="138" t="s">
        <v>1101</v>
      </c>
      <c r="H687" s="139">
        <v>4500</v>
      </c>
      <c r="I687" s="137">
        <v>3</v>
      </c>
      <c r="J687" s="140">
        <f>สกลนคร!F22</f>
        <v>629316.1</v>
      </c>
      <c r="K687" s="141">
        <f>สกลนคร!AG22</f>
        <v>920096.59000000008</v>
      </c>
      <c r="L687" s="142">
        <f>สกลนคร!AH22</f>
        <v>926114.44</v>
      </c>
      <c r="M687" s="142">
        <f>สกลนคร!AI22</f>
        <v>832931.17</v>
      </c>
      <c r="N687" s="138"/>
      <c r="O687" s="138"/>
      <c r="P687" s="138"/>
      <c r="Q687" s="130">
        <f t="shared" si="24"/>
        <v>93183.269999999902</v>
      </c>
      <c r="R687" s="131">
        <f t="shared" si="25"/>
        <v>205.80320888888889</v>
      </c>
    </row>
    <row r="688" spans="1:18" x14ac:dyDescent="0.35">
      <c r="A688" s="137">
        <v>3</v>
      </c>
      <c r="B688" s="138" t="s">
        <v>61</v>
      </c>
      <c r="C688" s="138" t="s">
        <v>462</v>
      </c>
      <c r="D688" s="138" t="s">
        <v>463</v>
      </c>
      <c r="E688" s="138" t="s">
        <v>464</v>
      </c>
      <c r="F688" s="138" t="s">
        <v>180</v>
      </c>
      <c r="G688" s="138" t="s">
        <v>1102</v>
      </c>
      <c r="H688" s="139">
        <v>6201</v>
      </c>
      <c r="I688" s="137">
        <v>5</v>
      </c>
      <c r="J688" s="140">
        <f>สกลนคร!F23</f>
        <v>364571.65</v>
      </c>
      <c r="K688" s="141">
        <f>สกลนคร!AG23</f>
        <v>457978.89</v>
      </c>
      <c r="L688" s="142">
        <f>สกลนคร!AH23</f>
        <v>797281</v>
      </c>
      <c r="M688" s="142">
        <f>สกลนคร!AI23</f>
        <v>499270.37</v>
      </c>
      <c r="N688" s="138"/>
      <c r="O688" s="138"/>
      <c r="P688" s="138"/>
      <c r="Q688" s="130">
        <f t="shared" si="24"/>
        <v>298010.63</v>
      </c>
      <c r="R688" s="131">
        <f t="shared" si="25"/>
        <v>128.57297210127399</v>
      </c>
    </row>
    <row r="689" spans="1:18" x14ac:dyDescent="0.35">
      <c r="A689" s="137">
        <v>4</v>
      </c>
      <c r="B689" s="138" t="s">
        <v>61</v>
      </c>
      <c r="C689" s="138" t="s">
        <v>462</v>
      </c>
      <c r="D689" s="138" t="s">
        <v>463</v>
      </c>
      <c r="E689" s="138" t="s">
        <v>464</v>
      </c>
      <c r="F689" s="138" t="s">
        <v>180</v>
      </c>
      <c r="G689" s="138" t="s">
        <v>1103</v>
      </c>
      <c r="H689" s="139">
        <v>4500</v>
      </c>
      <c r="I689" s="137">
        <v>3</v>
      </c>
      <c r="J689" s="140">
        <f>สกลนคร!F24</f>
        <v>720912.06</v>
      </c>
      <c r="K689" s="141">
        <f>สกลนคร!AG24</f>
        <v>1047169.2</v>
      </c>
      <c r="L689" s="142">
        <f>สกลนคร!AH24</f>
        <v>1532652.8399999999</v>
      </c>
      <c r="M689" s="142">
        <f>สกลนคร!AI24</f>
        <v>1101538.42</v>
      </c>
      <c r="N689" s="138"/>
      <c r="O689" s="138"/>
      <c r="P689" s="138"/>
      <c r="Q689" s="130">
        <f t="shared" si="24"/>
        <v>431114.41999999993</v>
      </c>
      <c r="R689" s="131">
        <f t="shared" si="25"/>
        <v>340.58951999999999</v>
      </c>
    </row>
    <row r="690" spans="1:18" x14ac:dyDescent="0.35">
      <c r="A690" s="137">
        <v>5</v>
      </c>
      <c r="B690" s="138" t="s">
        <v>61</v>
      </c>
      <c r="C690" s="138" t="s">
        <v>462</v>
      </c>
      <c r="D690" s="138" t="s">
        <v>463</v>
      </c>
      <c r="E690" s="138" t="s">
        <v>464</v>
      </c>
      <c r="F690" s="138" t="s">
        <v>180</v>
      </c>
      <c r="G690" s="138" t="s">
        <v>1104</v>
      </c>
      <c r="H690" s="139">
        <v>3000</v>
      </c>
      <c r="I690" s="137">
        <v>2</v>
      </c>
      <c r="J690" s="140">
        <f>สกลนคร!F25</f>
        <v>457151.34</v>
      </c>
      <c r="K690" s="141">
        <f>สกลนคร!AG25</f>
        <v>563340.25</v>
      </c>
      <c r="L690" s="142">
        <f>สกลนคร!AH25</f>
        <v>763507.12</v>
      </c>
      <c r="M690" s="142">
        <f>สกลนคร!AI25</f>
        <v>495069.2</v>
      </c>
      <c r="N690" s="138"/>
      <c r="O690" s="138"/>
      <c r="P690" s="138"/>
      <c r="Q690" s="130">
        <f t="shared" si="24"/>
        <v>268437.92</v>
      </c>
      <c r="R690" s="131">
        <f t="shared" si="25"/>
        <v>254.50237333333334</v>
      </c>
    </row>
    <row r="691" spans="1:18" x14ac:dyDescent="0.35">
      <c r="A691" s="137">
        <v>6</v>
      </c>
      <c r="B691" s="138" t="s">
        <v>61</v>
      </c>
      <c r="C691" s="138" t="s">
        <v>462</v>
      </c>
      <c r="D691" s="138" t="s">
        <v>463</v>
      </c>
      <c r="E691" s="138" t="s">
        <v>464</v>
      </c>
      <c r="F691" s="138" t="s">
        <v>180</v>
      </c>
      <c r="G691" s="138" t="s">
        <v>1105</v>
      </c>
      <c r="H691" s="139">
        <v>4509</v>
      </c>
      <c r="I691" s="137">
        <v>4</v>
      </c>
      <c r="J691" s="140">
        <f>สกลนคร!F26</f>
        <v>260101.43</v>
      </c>
      <c r="K691" s="141">
        <f>สกลนคร!AG26</f>
        <v>376860.95</v>
      </c>
      <c r="L691" s="142">
        <f>สกลนคร!AH26</f>
        <v>550885.59000000008</v>
      </c>
      <c r="M691" s="142">
        <f>สกลนคร!AI26</f>
        <v>431752.49</v>
      </c>
      <c r="N691" s="138"/>
      <c r="O691" s="138"/>
      <c r="P691" s="138"/>
      <c r="Q691" s="130">
        <f t="shared" si="24"/>
        <v>119133.10000000009</v>
      </c>
      <c r="R691" s="131">
        <f t="shared" si="25"/>
        <v>122.17467065868266</v>
      </c>
    </row>
    <row r="692" spans="1:18" x14ac:dyDescent="0.35">
      <c r="A692" s="137">
        <v>7</v>
      </c>
      <c r="B692" s="138" t="s">
        <v>61</v>
      </c>
      <c r="C692" s="138" t="s">
        <v>462</v>
      </c>
      <c r="D692" s="138" t="s">
        <v>463</v>
      </c>
      <c r="E692" s="138" t="s">
        <v>464</v>
      </c>
      <c r="F692" s="138" t="s">
        <v>180</v>
      </c>
      <c r="G692" s="138" t="s">
        <v>1106</v>
      </c>
      <c r="H692" s="139">
        <v>4887</v>
      </c>
      <c r="I692" s="137">
        <v>4</v>
      </c>
      <c r="J692" s="140">
        <f>สกลนคร!F27</f>
        <v>748400.02</v>
      </c>
      <c r="K692" s="141">
        <f>สกลนคร!AG27</f>
        <v>936261.59</v>
      </c>
      <c r="L692" s="142">
        <f>สกลนคร!AH27</f>
        <v>1083056.3599999999</v>
      </c>
      <c r="M692" s="142">
        <f>สกลนคร!AI27</f>
        <v>867230.97</v>
      </c>
      <c r="N692" s="138"/>
      <c r="O692" s="138"/>
      <c r="P692" s="138"/>
      <c r="Q692" s="130">
        <f t="shared" si="24"/>
        <v>215825.3899999999</v>
      </c>
      <c r="R692" s="131">
        <f t="shared" si="25"/>
        <v>221.61988131778185</v>
      </c>
    </row>
    <row r="693" spans="1:18" x14ac:dyDescent="0.35">
      <c r="A693" s="137">
        <v>8</v>
      </c>
      <c r="B693" s="138" t="s">
        <v>61</v>
      </c>
      <c r="C693" s="138" t="s">
        <v>462</v>
      </c>
      <c r="D693" s="138" t="s">
        <v>463</v>
      </c>
      <c r="E693" s="138" t="s">
        <v>464</v>
      </c>
      <c r="F693" s="138" t="s">
        <v>180</v>
      </c>
      <c r="G693" s="138" t="s">
        <v>1107</v>
      </c>
      <c r="H693" s="139">
        <v>6109</v>
      </c>
      <c r="I693" s="137">
        <v>5</v>
      </c>
      <c r="J693" s="140">
        <f>สกลนคร!F28</f>
        <v>777193.34</v>
      </c>
      <c r="K693" s="141">
        <f>สกลนคร!AG28</f>
        <v>910344.93</v>
      </c>
      <c r="L693" s="142">
        <f>สกลนคร!AH28</f>
        <v>559528.41999999993</v>
      </c>
      <c r="M693" s="142">
        <f>สกลนคร!AI28</f>
        <v>441718.84</v>
      </c>
      <c r="N693" s="138"/>
      <c r="O693" s="138"/>
      <c r="P693" s="138"/>
      <c r="Q693" s="130">
        <f t="shared" si="24"/>
        <v>117809.5799999999</v>
      </c>
      <c r="R693" s="131">
        <f t="shared" si="25"/>
        <v>91.5908364707808</v>
      </c>
    </row>
    <row r="694" spans="1:18" x14ac:dyDescent="0.35">
      <c r="A694" s="137">
        <v>9</v>
      </c>
      <c r="B694" s="138" t="s">
        <v>61</v>
      </c>
      <c r="C694" s="138" t="s">
        <v>462</v>
      </c>
      <c r="D694" s="138" t="s">
        <v>463</v>
      </c>
      <c r="E694" s="138" t="s">
        <v>464</v>
      </c>
      <c r="F694" s="138" t="s">
        <v>180</v>
      </c>
      <c r="G694" s="138" t="s">
        <v>1108</v>
      </c>
      <c r="H694" s="139">
        <v>11813</v>
      </c>
      <c r="I694" s="137">
        <v>5</v>
      </c>
      <c r="J694" s="140">
        <f>สกลนคร!F29</f>
        <v>837842.61</v>
      </c>
      <c r="K694" s="141">
        <f>สกลนคร!AG29</f>
        <v>1027420.1699999999</v>
      </c>
      <c r="L694" s="142">
        <f>สกลนคร!AH29</f>
        <v>1143285.97</v>
      </c>
      <c r="M694" s="142">
        <f>สกลนคร!AI29</f>
        <v>788398.77</v>
      </c>
      <c r="N694" s="138"/>
      <c r="O694" s="138"/>
      <c r="P694" s="138"/>
      <c r="Q694" s="130">
        <f t="shared" si="24"/>
        <v>354887.19999999995</v>
      </c>
      <c r="R694" s="131">
        <f t="shared" si="25"/>
        <v>96.782017269110298</v>
      </c>
    </row>
    <row r="695" spans="1:18" x14ac:dyDescent="0.35">
      <c r="A695" s="137">
        <v>10</v>
      </c>
      <c r="B695" s="138" t="s">
        <v>61</v>
      </c>
      <c r="C695" s="138" t="s">
        <v>462</v>
      </c>
      <c r="D695" s="138" t="s">
        <v>463</v>
      </c>
      <c r="E695" s="138" t="s">
        <v>464</v>
      </c>
      <c r="F695" s="138" t="s">
        <v>180</v>
      </c>
      <c r="G695" s="138" t="s">
        <v>1109</v>
      </c>
      <c r="H695" s="139">
        <v>4498</v>
      </c>
      <c r="I695" s="137">
        <v>3</v>
      </c>
      <c r="J695" s="140">
        <f>สกลนคร!F30</f>
        <v>988861.49</v>
      </c>
      <c r="K695" s="141">
        <f>สกลนคร!AG30</f>
        <v>1474981.48</v>
      </c>
      <c r="L695" s="142">
        <f>สกลนคร!AH30</f>
        <v>1348798.6</v>
      </c>
      <c r="M695" s="142">
        <f>สกลนคร!AI30</f>
        <v>1110005.6800000002</v>
      </c>
      <c r="N695" s="138"/>
      <c r="O695" s="138"/>
      <c r="P695" s="138"/>
      <c r="Q695" s="130">
        <f t="shared" si="24"/>
        <v>238792.91999999993</v>
      </c>
      <c r="R695" s="131">
        <f t="shared" si="25"/>
        <v>299.86629613161409</v>
      </c>
    </row>
    <row r="696" spans="1:18" x14ac:dyDescent="0.35">
      <c r="A696" s="137">
        <v>11</v>
      </c>
      <c r="B696" s="138" t="s">
        <v>61</v>
      </c>
      <c r="C696" s="138" t="s">
        <v>462</v>
      </c>
      <c r="D696" s="138" t="s">
        <v>463</v>
      </c>
      <c r="E696" s="138" t="s">
        <v>464</v>
      </c>
      <c r="F696" s="138" t="s">
        <v>180</v>
      </c>
      <c r="G696" s="138" t="s">
        <v>1110</v>
      </c>
      <c r="H696" s="139">
        <v>3577</v>
      </c>
      <c r="I696" s="137">
        <v>3</v>
      </c>
      <c r="J696" s="140">
        <f>สกลนคร!F31</f>
        <v>661758.67000000004</v>
      </c>
      <c r="K696" s="141">
        <f>สกลนคร!AG31</f>
        <v>926164.28</v>
      </c>
      <c r="L696" s="142">
        <f>สกลนคร!AH31</f>
        <v>653487.30000000005</v>
      </c>
      <c r="M696" s="142">
        <f>สกลนคร!AI31</f>
        <v>515326.43</v>
      </c>
      <c r="N696" s="138"/>
      <c r="O696" s="138"/>
      <c r="P696" s="138"/>
      <c r="Q696" s="130">
        <f t="shared" si="24"/>
        <v>138160.87000000005</v>
      </c>
      <c r="R696" s="131">
        <f t="shared" si="25"/>
        <v>182.6914453452614</v>
      </c>
    </row>
    <row r="697" spans="1:18" x14ac:dyDescent="0.35">
      <c r="A697" s="137">
        <v>12</v>
      </c>
      <c r="B697" s="138" t="s">
        <v>61</v>
      </c>
      <c r="C697" s="138" t="s">
        <v>462</v>
      </c>
      <c r="D697" s="138" t="s">
        <v>463</v>
      </c>
      <c r="E697" s="138" t="s">
        <v>464</v>
      </c>
      <c r="F697" s="138" t="s">
        <v>180</v>
      </c>
      <c r="G697" s="138" t="s">
        <v>1111</v>
      </c>
      <c r="H697" s="139">
        <v>3159</v>
      </c>
      <c r="I697" s="137">
        <v>3</v>
      </c>
      <c r="J697" s="140">
        <f>สกลนคร!F32</f>
        <v>629864.09</v>
      </c>
      <c r="K697" s="141">
        <f>สกลนคร!AG32</f>
        <v>739505.61</v>
      </c>
      <c r="L697" s="142">
        <f>สกลนคร!AH32</f>
        <v>911871.41999999993</v>
      </c>
      <c r="M697" s="142">
        <f>สกลนคร!AI32</f>
        <v>674406.73</v>
      </c>
      <c r="N697" s="138"/>
      <c r="O697" s="138"/>
      <c r="P697" s="138"/>
      <c r="Q697" s="130">
        <f t="shared" si="24"/>
        <v>237464.68999999994</v>
      </c>
      <c r="R697" s="131">
        <f t="shared" si="25"/>
        <v>288.65825261158591</v>
      </c>
    </row>
    <row r="698" spans="1:18" x14ac:dyDescent="0.35">
      <c r="A698" s="137">
        <v>13</v>
      </c>
      <c r="B698" s="138" t="s">
        <v>61</v>
      </c>
      <c r="C698" s="138" t="s">
        <v>462</v>
      </c>
      <c r="D698" s="138" t="s">
        <v>463</v>
      </c>
      <c r="E698" s="138" t="s">
        <v>464</v>
      </c>
      <c r="F698" s="138" t="s">
        <v>180</v>
      </c>
      <c r="G698" s="138" t="s">
        <v>1112</v>
      </c>
      <c r="H698" s="139">
        <v>3764</v>
      </c>
      <c r="I698" s="137">
        <v>3</v>
      </c>
      <c r="J698" s="140">
        <f>สกลนคร!F33</f>
        <v>1002672.46</v>
      </c>
      <c r="K698" s="141">
        <f>สกลนคร!AG33</f>
        <v>1138541.6000000001</v>
      </c>
      <c r="L698" s="142">
        <f>สกลนคร!AH33</f>
        <v>1055300.27</v>
      </c>
      <c r="M698" s="142">
        <f>สกลนคร!AI33</f>
        <v>500343.11</v>
      </c>
      <c r="N698" s="138"/>
      <c r="O698" s="138"/>
      <c r="P698" s="138"/>
      <c r="Q698" s="130">
        <f t="shared" si="24"/>
        <v>554957.16</v>
      </c>
      <c r="R698" s="131">
        <f t="shared" si="25"/>
        <v>280.36670297555793</v>
      </c>
    </row>
    <row r="699" spans="1:18" x14ac:dyDescent="0.35">
      <c r="A699" s="137">
        <v>14</v>
      </c>
      <c r="B699" s="138" t="s">
        <v>61</v>
      </c>
      <c r="C699" s="138" t="s">
        <v>462</v>
      </c>
      <c r="D699" s="138" t="s">
        <v>463</v>
      </c>
      <c r="E699" s="138" t="s">
        <v>464</v>
      </c>
      <c r="F699" s="138" t="s">
        <v>180</v>
      </c>
      <c r="G699" s="138" t="s">
        <v>1113</v>
      </c>
      <c r="H699" s="139">
        <v>6209</v>
      </c>
      <c r="I699" s="137">
        <v>5</v>
      </c>
      <c r="J699" s="140">
        <f>สกลนคร!F34</f>
        <v>951360.28</v>
      </c>
      <c r="K699" s="141">
        <f>สกลนคร!AG34</f>
        <v>1082691.6199999999</v>
      </c>
      <c r="L699" s="142">
        <f>สกลนคร!AH34</f>
        <v>846299.84000000008</v>
      </c>
      <c r="M699" s="142">
        <f>สกลนคร!AI34</f>
        <v>547304.48</v>
      </c>
      <c r="N699" s="138"/>
      <c r="O699" s="138"/>
      <c r="P699" s="138"/>
      <c r="Q699" s="130">
        <f t="shared" si="24"/>
        <v>298995.3600000001</v>
      </c>
      <c r="R699" s="131">
        <f t="shared" si="25"/>
        <v>136.30211628281529</v>
      </c>
    </row>
    <row r="700" spans="1:18" x14ac:dyDescent="0.35">
      <c r="A700" s="137">
        <v>15</v>
      </c>
      <c r="B700" s="138" t="s">
        <v>61</v>
      </c>
      <c r="C700" s="138" t="s">
        <v>462</v>
      </c>
      <c r="D700" s="138" t="s">
        <v>463</v>
      </c>
      <c r="E700" s="138" t="s">
        <v>464</v>
      </c>
      <c r="F700" s="138" t="s">
        <v>180</v>
      </c>
      <c r="G700" s="138" t="s">
        <v>1114</v>
      </c>
      <c r="H700" s="139">
        <v>4488</v>
      </c>
      <c r="I700" s="137">
        <v>3</v>
      </c>
      <c r="J700" s="140">
        <f>สกลนคร!F35</f>
        <v>1621122.79</v>
      </c>
      <c r="K700" s="141">
        <f>สกลนคร!AG35</f>
        <v>1825426.47</v>
      </c>
      <c r="L700" s="142">
        <f>สกลนคร!AH35</f>
        <v>1262969.02</v>
      </c>
      <c r="M700" s="142">
        <f>สกลนคร!AI35</f>
        <v>671460.82</v>
      </c>
      <c r="N700" s="138"/>
      <c r="O700" s="138"/>
      <c r="P700" s="138"/>
      <c r="Q700" s="130">
        <f t="shared" si="24"/>
        <v>591508.20000000007</v>
      </c>
      <c r="R700" s="131">
        <f t="shared" si="25"/>
        <v>281.41020944741535</v>
      </c>
    </row>
    <row r="701" spans="1:18" x14ac:dyDescent="0.35">
      <c r="A701" s="137">
        <v>16</v>
      </c>
      <c r="B701" s="138" t="s">
        <v>61</v>
      </c>
      <c r="C701" s="138" t="s">
        <v>462</v>
      </c>
      <c r="D701" s="138" t="s">
        <v>463</v>
      </c>
      <c r="E701" s="138" t="s">
        <v>464</v>
      </c>
      <c r="F701" s="138" t="s">
        <v>180</v>
      </c>
      <c r="G701" s="138" t="s">
        <v>1115</v>
      </c>
      <c r="H701" s="139">
        <v>3391</v>
      </c>
      <c r="I701" s="137">
        <v>3</v>
      </c>
      <c r="J701" s="140">
        <f>สกลนคร!F36</f>
        <v>587697.62</v>
      </c>
      <c r="K701" s="141">
        <f>สกลนคร!AG36</f>
        <v>714042.99</v>
      </c>
      <c r="L701" s="142">
        <f>สกลนคร!AH36</f>
        <v>798699.81</v>
      </c>
      <c r="M701" s="142">
        <f>สกลนคร!AI36</f>
        <v>542331.9</v>
      </c>
      <c r="N701" s="138"/>
      <c r="O701" s="138"/>
      <c r="P701" s="138"/>
      <c r="Q701" s="130">
        <f t="shared" si="24"/>
        <v>256367.91000000003</v>
      </c>
      <c r="R701" s="131">
        <f t="shared" si="25"/>
        <v>235.53518431141259</v>
      </c>
    </row>
    <row r="702" spans="1:18" x14ac:dyDescent="0.35">
      <c r="A702" s="137">
        <v>17</v>
      </c>
      <c r="B702" s="138" t="s">
        <v>61</v>
      </c>
      <c r="C702" s="138" t="s">
        <v>462</v>
      </c>
      <c r="D702" s="138" t="s">
        <v>463</v>
      </c>
      <c r="E702" s="138" t="s">
        <v>464</v>
      </c>
      <c r="F702" s="138" t="s">
        <v>180</v>
      </c>
      <c r="G702" s="138" t="s">
        <v>1116</v>
      </c>
      <c r="H702" s="139">
        <v>2999</v>
      </c>
      <c r="I702" s="137">
        <v>2</v>
      </c>
      <c r="J702" s="140">
        <f>สกลนคร!F37</f>
        <v>598653.12</v>
      </c>
      <c r="K702" s="141">
        <f>สกลนคร!AG37</f>
        <v>786421.63</v>
      </c>
      <c r="L702" s="142">
        <f>สกลนคร!AH37</f>
        <v>959610.96</v>
      </c>
      <c r="M702" s="142">
        <f>สกลนคร!AI37</f>
        <v>564769.43999999994</v>
      </c>
      <c r="N702" s="138"/>
      <c r="O702" s="138"/>
      <c r="P702" s="138"/>
      <c r="Q702" s="130">
        <f t="shared" si="24"/>
        <v>394841.52</v>
      </c>
      <c r="R702" s="131">
        <f t="shared" si="25"/>
        <v>319.97697899299766</v>
      </c>
    </row>
    <row r="703" spans="1:18" x14ac:dyDescent="0.35">
      <c r="A703" s="137">
        <v>18</v>
      </c>
      <c r="B703" s="138" t="s">
        <v>61</v>
      </c>
      <c r="C703" s="138" t="s">
        <v>462</v>
      </c>
      <c r="D703" s="138" t="s">
        <v>463</v>
      </c>
      <c r="E703" s="138" t="s">
        <v>464</v>
      </c>
      <c r="F703" s="138" t="s">
        <v>180</v>
      </c>
      <c r="G703" s="138" t="s">
        <v>1117</v>
      </c>
      <c r="H703" s="139">
        <v>4590</v>
      </c>
      <c r="I703" s="137">
        <v>4</v>
      </c>
      <c r="J703" s="140">
        <f>สกลนคร!F38</f>
        <v>592872.75</v>
      </c>
      <c r="K703" s="141">
        <f>สกลนคร!AG38</f>
        <v>673294.01</v>
      </c>
      <c r="L703" s="142">
        <f>สกลนคร!AH38</f>
        <v>724065.44</v>
      </c>
      <c r="M703" s="142">
        <f>สกลนคร!AI38</f>
        <v>329836.37</v>
      </c>
      <c r="N703" s="138"/>
      <c r="O703" s="138"/>
      <c r="P703" s="138"/>
      <c r="Q703" s="130">
        <f t="shared" si="24"/>
        <v>394229.06999999995</v>
      </c>
      <c r="R703" s="131">
        <f t="shared" si="25"/>
        <v>157.74846187363832</v>
      </c>
    </row>
    <row r="704" spans="1:18" x14ac:dyDescent="0.35">
      <c r="A704" s="137">
        <v>19</v>
      </c>
      <c r="B704" s="138" t="s">
        <v>61</v>
      </c>
      <c r="C704" s="138" t="s">
        <v>462</v>
      </c>
      <c r="D704" s="138" t="s">
        <v>463</v>
      </c>
      <c r="E704" s="138" t="s">
        <v>464</v>
      </c>
      <c r="F704" s="138" t="s">
        <v>180</v>
      </c>
      <c r="G704" s="138" t="s">
        <v>1118</v>
      </c>
      <c r="H704" s="139">
        <v>3000</v>
      </c>
      <c r="I704" s="137">
        <v>2</v>
      </c>
      <c r="J704" s="140">
        <f>สกลนคร!F39</f>
        <v>401454.4</v>
      </c>
      <c r="K704" s="141">
        <f>สกลนคร!AG39</f>
        <v>458667.75000000006</v>
      </c>
      <c r="L704" s="142">
        <f>สกลนคร!AH39</f>
        <v>962430.32000000007</v>
      </c>
      <c r="M704" s="142">
        <f>สกลนคร!AI39</f>
        <v>648753.25</v>
      </c>
      <c r="N704" s="138"/>
      <c r="O704" s="138"/>
      <c r="P704" s="138"/>
      <c r="Q704" s="130">
        <f t="shared" si="24"/>
        <v>313677.07000000007</v>
      </c>
      <c r="R704" s="131">
        <f t="shared" si="25"/>
        <v>320.81010666666668</v>
      </c>
    </row>
    <row r="705" spans="1:18" x14ac:dyDescent="0.35">
      <c r="A705" s="137">
        <v>20</v>
      </c>
      <c r="B705" s="138" t="s">
        <v>61</v>
      </c>
      <c r="C705" s="138" t="s">
        <v>462</v>
      </c>
      <c r="D705" s="138" t="s">
        <v>463</v>
      </c>
      <c r="E705" s="138" t="s">
        <v>464</v>
      </c>
      <c r="F705" s="138" t="s">
        <v>180</v>
      </c>
      <c r="G705" s="138" t="s">
        <v>1119</v>
      </c>
      <c r="H705" s="139">
        <v>2556</v>
      </c>
      <c r="I705" s="137">
        <v>2</v>
      </c>
      <c r="J705" s="140">
        <f>สกลนคร!F40</f>
        <v>687336.3</v>
      </c>
      <c r="K705" s="141">
        <f>สกลนคร!AG40</f>
        <v>812343.10000000009</v>
      </c>
      <c r="L705" s="142">
        <f>สกลนคร!AH40</f>
        <v>614311.37</v>
      </c>
      <c r="M705" s="142">
        <f>สกลนคร!AI40</f>
        <v>311104.37</v>
      </c>
      <c r="N705" s="138"/>
      <c r="O705" s="138"/>
      <c r="P705" s="138"/>
      <c r="Q705" s="130">
        <f t="shared" si="24"/>
        <v>303207</v>
      </c>
      <c r="R705" s="131">
        <f t="shared" si="25"/>
        <v>240.34091158059468</v>
      </c>
    </row>
    <row r="706" spans="1:18" x14ac:dyDescent="0.35">
      <c r="A706" s="137">
        <v>21</v>
      </c>
      <c r="B706" s="138" t="s">
        <v>61</v>
      </c>
      <c r="C706" s="138" t="s">
        <v>462</v>
      </c>
      <c r="D706" s="138" t="s">
        <v>463</v>
      </c>
      <c r="E706" s="138" t="s">
        <v>464</v>
      </c>
      <c r="F706" s="138" t="s">
        <v>180</v>
      </c>
      <c r="G706" s="138" t="s">
        <v>1120</v>
      </c>
      <c r="H706" s="139">
        <v>4700</v>
      </c>
      <c r="I706" s="137">
        <v>4</v>
      </c>
      <c r="J706" s="140">
        <f>สกลนคร!F41</f>
        <v>674151.96</v>
      </c>
      <c r="K706" s="141">
        <f>สกลนคร!AG41</f>
        <v>808904.49</v>
      </c>
      <c r="L706" s="142">
        <f>สกลนคร!AH41</f>
        <v>649197.28</v>
      </c>
      <c r="M706" s="142">
        <f>สกลนคร!AI41</f>
        <v>396080.68</v>
      </c>
      <c r="N706" s="138"/>
      <c r="O706" s="138"/>
      <c r="P706" s="138"/>
      <c r="Q706" s="130">
        <f t="shared" si="24"/>
        <v>253116.60000000003</v>
      </c>
      <c r="R706" s="131">
        <f t="shared" si="25"/>
        <v>138.12708085106382</v>
      </c>
    </row>
    <row r="707" spans="1:18" x14ac:dyDescent="0.35">
      <c r="A707" s="137">
        <v>22</v>
      </c>
      <c r="B707" s="138" t="s">
        <v>61</v>
      </c>
      <c r="C707" s="138" t="s">
        <v>462</v>
      </c>
      <c r="D707" s="138" t="s">
        <v>463</v>
      </c>
      <c r="E707" s="138" t="s">
        <v>464</v>
      </c>
      <c r="F707" s="138" t="s">
        <v>180</v>
      </c>
      <c r="G707" s="138" t="s">
        <v>1121</v>
      </c>
      <c r="H707" s="139">
        <v>4500</v>
      </c>
      <c r="I707" s="137">
        <v>3</v>
      </c>
      <c r="J707" s="140">
        <f>สกลนคร!F42</f>
        <v>743550.97</v>
      </c>
      <c r="K707" s="141">
        <f>สกลนคร!AG42</f>
        <v>890322.06</v>
      </c>
      <c r="L707" s="142">
        <f>สกลนคร!AH42</f>
        <v>1076482.8400000001</v>
      </c>
      <c r="M707" s="142">
        <f>สกลนคร!AI42</f>
        <v>587655.72</v>
      </c>
      <c r="N707" s="138"/>
      <c r="O707" s="138"/>
      <c r="P707" s="138"/>
      <c r="Q707" s="130">
        <f t="shared" si="24"/>
        <v>488827.12000000011</v>
      </c>
      <c r="R707" s="131">
        <f t="shared" si="25"/>
        <v>239.21840888888892</v>
      </c>
    </row>
    <row r="708" spans="1:18" x14ac:dyDescent="0.35">
      <c r="A708" s="137">
        <v>23</v>
      </c>
      <c r="B708" s="138" t="s">
        <v>61</v>
      </c>
      <c r="C708" s="138" t="s">
        <v>462</v>
      </c>
      <c r="D708" s="138" t="s">
        <v>463</v>
      </c>
      <c r="E708" s="138" t="s">
        <v>464</v>
      </c>
      <c r="F708" s="138" t="s">
        <v>180</v>
      </c>
      <c r="G708" s="138" t="s">
        <v>1122</v>
      </c>
      <c r="H708" s="139">
        <v>4629</v>
      </c>
      <c r="I708" s="137">
        <v>4</v>
      </c>
      <c r="J708" s="140">
        <f>สกลนคร!F43</f>
        <v>611686.32999999996</v>
      </c>
      <c r="K708" s="141">
        <f>สกลนคร!AG43</f>
        <v>846010.98</v>
      </c>
      <c r="L708" s="142">
        <f>สกลนคร!AH43</f>
        <v>803840.53</v>
      </c>
      <c r="M708" s="142">
        <f>สกลนคร!AI43</f>
        <v>330486.96000000002</v>
      </c>
      <c r="N708" s="138"/>
      <c r="O708" s="138"/>
      <c r="P708" s="138"/>
      <c r="Q708" s="130">
        <f t="shared" si="24"/>
        <v>473353.57</v>
      </c>
      <c r="R708" s="131">
        <f t="shared" si="25"/>
        <v>173.65317131129834</v>
      </c>
    </row>
    <row r="709" spans="1:18" x14ac:dyDescent="0.35">
      <c r="A709" s="137">
        <v>24</v>
      </c>
      <c r="B709" s="138" t="s">
        <v>61</v>
      </c>
      <c r="C709" s="138" t="s">
        <v>462</v>
      </c>
      <c r="D709" s="138" t="s">
        <v>463</v>
      </c>
      <c r="E709" s="138" t="s">
        <v>464</v>
      </c>
      <c r="F709" s="138" t="s">
        <v>180</v>
      </c>
      <c r="G709" s="138" t="s">
        <v>1123</v>
      </c>
      <c r="H709" s="139">
        <v>2828</v>
      </c>
      <c r="I709" s="137">
        <v>2</v>
      </c>
      <c r="J709" s="140">
        <f>สกลนคร!F44</f>
        <v>877310.32</v>
      </c>
      <c r="K709" s="141">
        <f>สกลนคร!AG44</f>
        <v>1070882.8599999999</v>
      </c>
      <c r="L709" s="142">
        <f>สกลนคร!AH44</f>
        <v>673749.07000000007</v>
      </c>
      <c r="M709" s="142">
        <f>สกลนคร!AI44</f>
        <v>444131.57</v>
      </c>
      <c r="N709" s="138"/>
      <c r="O709" s="138"/>
      <c r="P709" s="138"/>
      <c r="Q709" s="130">
        <f t="shared" si="24"/>
        <v>229617.50000000006</v>
      </c>
      <c r="R709" s="131">
        <f t="shared" si="25"/>
        <v>238.24224540311175</v>
      </c>
    </row>
    <row r="710" spans="1:18" x14ac:dyDescent="0.35">
      <c r="A710" s="137">
        <v>25</v>
      </c>
      <c r="B710" s="138" t="s">
        <v>61</v>
      </c>
      <c r="C710" s="138" t="s">
        <v>462</v>
      </c>
      <c r="D710" s="138" t="s">
        <v>463</v>
      </c>
      <c r="E710" s="138" t="s">
        <v>464</v>
      </c>
      <c r="F710" s="138" t="s">
        <v>180</v>
      </c>
      <c r="G710" s="138" t="s">
        <v>1124</v>
      </c>
      <c r="H710" s="139">
        <v>2529</v>
      </c>
      <c r="I710" s="137">
        <v>2</v>
      </c>
      <c r="J710" s="140">
        <f>สกลนคร!F45</f>
        <v>526260.11</v>
      </c>
      <c r="K710" s="141">
        <f>สกลนคร!AG45</f>
        <v>641596.44999999995</v>
      </c>
      <c r="L710" s="142">
        <f>สกลนคร!AH45</f>
        <v>845728.32</v>
      </c>
      <c r="M710" s="142">
        <f>สกลนคร!AI45</f>
        <v>573238.1100000001</v>
      </c>
      <c r="N710" s="138"/>
      <c r="O710" s="138"/>
      <c r="P710" s="138"/>
      <c r="Q710" s="130">
        <f t="shared" si="24"/>
        <v>272490.20999999985</v>
      </c>
      <c r="R710" s="131">
        <f t="shared" si="25"/>
        <v>334.41214709371292</v>
      </c>
    </row>
    <row r="711" spans="1:18" s="149" customFormat="1" x14ac:dyDescent="0.35">
      <c r="A711" s="143">
        <v>1</v>
      </c>
      <c r="B711" s="144" t="s">
        <v>61</v>
      </c>
      <c r="C711" s="144"/>
      <c r="D711" s="144"/>
      <c r="E711" s="144" t="s">
        <v>77</v>
      </c>
      <c r="F711" s="144"/>
      <c r="G711" s="144" t="s">
        <v>466</v>
      </c>
      <c r="H711" s="150">
        <f>SUM(H686:H710)</f>
        <v>106936</v>
      </c>
      <c r="I711" s="143"/>
      <c r="J711" s="146">
        <f>SUM(J686:J710)</f>
        <v>16952102.209999997</v>
      </c>
      <c r="K711" s="146">
        <f>SUM(K686:K710)</f>
        <v>21129269.949999996</v>
      </c>
      <c r="L711" s="146">
        <f>SUM(L686:L710)</f>
        <v>21543154.130000003</v>
      </c>
      <c r="M711" s="146">
        <f>SUM(M686:M710)</f>
        <v>14205145.85</v>
      </c>
      <c r="N711" s="144">
        <v>24</v>
      </c>
      <c r="O711" s="144">
        <v>24</v>
      </c>
      <c r="P711" s="144">
        <f>N711-O711</f>
        <v>0</v>
      </c>
      <c r="Q711" s="147">
        <f t="shared" ref="Q711:Q774" si="27">L711-M711</f>
        <v>7338008.2800000031</v>
      </c>
      <c r="R711" s="148">
        <f>L711/H711</f>
        <v>201.45838754021099</v>
      </c>
    </row>
    <row r="712" spans="1:18" x14ac:dyDescent="0.35">
      <c r="A712" s="137">
        <v>1</v>
      </c>
      <c r="B712" s="138" t="s">
        <v>61</v>
      </c>
      <c r="C712" s="138" t="s">
        <v>467</v>
      </c>
      <c r="D712" s="138" t="s">
        <v>82</v>
      </c>
      <c r="E712" s="138" t="s">
        <v>468</v>
      </c>
      <c r="F712" s="138" t="s">
        <v>210</v>
      </c>
      <c r="G712" s="138" t="s">
        <v>469</v>
      </c>
      <c r="H712" s="139"/>
      <c r="I712" s="137"/>
      <c r="J712" s="140"/>
      <c r="K712" s="141"/>
      <c r="L712" s="142"/>
      <c r="M712" s="142"/>
      <c r="N712" s="138"/>
      <c r="O712" s="138"/>
      <c r="P712" s="138"/>
    </row>
    <row r="713" spans="1:18" x14ac:dyDescent="0.35">
      <c r="A713" s="137">
        <v>2</v>
      </c>
      <c r="B713" s="138" t="s">
        <v>61</v>
      </c>
      <c r="C713" s="138" t="s">
        <v>467</v>
      </c>
      <c r="D713" s="138" t="s">
        <v>82</v>
      </c>
      <c r="E713" s="138" t="s">
        <v>468</v>
      </c>
      <c r="F713" s="138" t="s">
        <v>180</v>
      </c>
      <c r="G713" s="138" t="s">
        <v>1125</v>
      </c>
      <c r="H713" s="139">
        <v>5981</v>
      </c>
      <c r="I713" s="137">
        <v>4</v>
      </c>
      <c r="J713" s="140">
        <f>สกลนคร!F46</f>
        <v>514136.06</v>
      </c>
      <c r="K713" s="141">
        <f>สกลนคร!AG46</f>
        <v>602312.26</v>
      </c>
      <c r="L713" s="142">
        <f>สกลนคร!AH46</f>
        <v>921230.53</v>
      </c>
      <c r="M713" s="142">
        <f>สกลนคร!AI46</f>
        <v>835596.56</v>
      </c>
      <c r="N713" s="138"/>
      <c r="O713" s="138"/>
      <c r="P713" s="138"/>
      <c r="Q713" s="130">
        <f t="shared" si="27"/>
        <v>85633.969999999972</v>
      </c>
      <c r="R713" s="131">
        <f t="shared" ref="R713:R774" si="28">L713/H713</f>
        <v>154.02617120882795</v>
      </c>
    </row>
    <row r="714" spans="1:18" x14ac:dyDescent="0.35">
      <c r="A714" s="137">
        <v>3</v>
      </c>
      <c r="B714" s="138" t="s">
        <v>61</v>
      </c>
      <c r="C714" s="138" t="s">
        <v>467</v>
      </c>
      <c r="D714" s="138" t="s">
        <v>82</v>
      </c>
      <c r="E714" s="138" t="s">
        <v>468</v>
      </c>
      <c r="F714" s="138" t="s">
        <v>180</v>
      </c>
      <c r="G714" s="138" t="s">
        <v>1126</v>
      </c>
      <c r="H714" s="139">
        <v>5608</v>
      </c>
      <c r="I714" s="137">
        <v>4</v>
      </c>
      <c r="J714" s="140">
        <f>สกลนคร!F47</f>
        <v>330760.40000000002</v>
      </c>
      <c r="K714" s="141">
        <f>สกลนคร!AG47</f>
        <v>378177.77</v>
      </c>
      <c r="L714" s="142">
        <f>สกลนคร!AH47</f>
        <v>1112606.97</v>
      </c>
      <c r="M714" s="142">
        <f>สกลนคร!AI47</f>
        <v>1063206.19</v>
      </c>
      <c r="N714" s="138"/>
      <c r="O714" s="138"/>
      <c r="P714" s="138"/>
      <c r="Q714" s="130">
        <f t="shared" si="27"/>
        <v>49400.780000000028</v>
      </c>
      <c r="R714" s="131">
        <f t="shared" si="28"/>
        <v>198.39639265335234</v>
      </c>
    </row>
    <row r="715" spans="1:18" x14ac:dyDescent="0.35">
      <c r="A715" s="137">
        <v>4</v>
      </c>
      <c r="B715" s="138" t="s">
        <v>61</v>
      </c>
      <c r="C715" s="138" t="s">
        <v>467</v>
      </c>
      <c r="D715" s="138" t="s">
        <v>82</v>
      </c>
      <c r="E715" s="138" t="s">
        <v>468</v>
      </c>
      <c r="F715" s="138" t="s">
        <v>180</v>
      </c>
      <c r="G715" s="138" t="s">
        <v>1127</v>
      </c>
      <c r="H715" s="139">
        <v>3981</v>
      </c>
      <c r="I715" s="137">
        <v>3</v>
      </c>
      <c r="J715" s="140">
        <f>สกลนคร!F48</f>
        <v>328764.40000000002</v>
      </c>
      <c r="K715" s="141">
        <f>สกลนคร!AG48</f>
        <v>354686.85000000003</v>
      </c>
      <c r="L715" s="142">
        <f>สกลนคร!AH48</f>
        <v>1190363.3</v>
      </c>
      <c r="M715" s="142">
        <f>สกลนคร!AI48</f>
        <v>1155017.2</v>
      </c>
      <c r="N715" s="138"/>
      <c r="O715" s="138"/>
      <c r="P715" s="138"/>
      <c r="Q715" s="130">
        <f t="shared" si="27"/>
        <v>35346.100000000093</v>
      </c>
      <c r="R715" s="131">
        <f t="shared" si="28"/>
        <v>299.01112785732226</v>
      </c>
    </row>
    <row r="716" spans="1:18" x14ac:dyDescent="0.35">
      <c r="A716" s="137">
        <v>5</v>
      </c>
      <c r="B716" s="138" t="s">
        <v>61</v>
      </c>
      <c r="C716" s="138" t="s">
        <v>467</v>
      </c>
      <c r="D716" s="138" t="s">
        <v>82</v>
      </c>
      <c r="E716" s="138" t="s">
        <v>468</v>
      </c>
      <c r="F716" s="138" t="s">
        <v>180</v>
      </c>
      <c r="G716" s="138" t="s">
        <v>1128</v>
      </c>
      <c r="H716" s="139">
        <v>2676</v>
      </c>
      <c r="I716" s="137">
        <v>2</v>
      </c>
      <c r="J716" s="140">
        <f>สกลนคร!F49</f>
        <v>66343.350000000006</v>
      </c>
      <c r="K716" s="141">
        <f>สกลนคร!AG49</f>
        <v>121435.83000000002</v>
      </c>
      <c r="L716" s="142">
        <f>สกลนคร!AH49</f>
        <v>731652.5</v>
      </c>
      <c r="M716" s="142">
        <f>สกลนคร!AI49</f>
        <v>687851.98</v>
      </c>
      <c r="N716" s="138"/>
      <c r="O716" s="138"/>
      <c r="P716" s="138"/>
      <c r="Q716" s="130">
        <f t="shared" si="27"/>
        <v>43800.520000000019</v>
      </c>
      <c r="R716" s="131">
        <f t="shared" si="28"/>
        <v>273.41274289985051</v>
      </c>
    </row>
    <row r="717" spans="1:18" x14ac:dyDescent="0.35">
      <c r="A717" s="137">
        <v>6</v>
      </c>
      <c r="B717" s="138" t="s">
        <v>61</v>
      </c>
      <c r="C717" s="138" t="s">
        <v>467</v>
      </c>
      <c r="D717" s="138" t="s">
        <v>82</v>
      </c>
      <c r="E717" s="138" t="s">
        <v>468</v>
      </c>
      <c r="F717" s="138" t="s">
        <v>180</v>
      </c>
      <c r="G717" s="138" t="s">
        <v>1129</v>
      </c>
      <c r="H717" s="139">
        <v>4612</v>
      </c>
      <c r="I717" s="137">
        <v>4</v>
      </c>
      <c r="J717" s="140">
        <f>สกลนคร!F50</f>
        <v>329649.99</v>
      </c>
      <c r="K717" s="141">
        <f>สกลนคร!AG50</f>
        <v>367660.51999999996</v>
      </c>
      <c r="L717" s="142">
        <f>สกลนคร!AH50</f>
        <v>1024175.9000000001</v>
      </c>
      <c r="M717" s="142">
        <f>สกลนคร!AI50</f>
        <v>884776.88000000012</v>
      </c>
      <c r="N717" s="138"/>
      <c r="O717" s="138"/>
      <c r="P717" s="138"/>
      <c r="Q717" s="130">
        <f t="shared" si="27"/>
        <v>139399.02000000002</v>
      </c>
      <c r="R717" s="131">
        <f t="shared" si="28"/>
        <v>222.06762792714662</v>
      </c>
    </row>
    <row r="718" spans="1:18" x14ac:dyDescent="0.35">
      <c r="A718" s="137">
        <v>7</v>
      </c>
      <c r="B718" s="138" t="s">
        <v>61</v>
      </c>
      <c r="C718" s="138" t="s">
        <v>467</v>
      </c>
      <c r="D718" s="138" t="s">
        <v>82</v>
      </c>
      <c r="E718" s="138" t="s">
        <v>468</v>
      </c>
      <c r="F718" s="138" t="s">
        <v>180</v>
      </c>
      <c r="G718" s="138" t="s">
        <v>1130</v>
      </c>
      <c r="H718" s="139">
        <v>3723</v>
      </c>
      <c r="I718" s="137">
        <v>3</v>
      </c>
      <c r="J718" s="140">
        <f>สกลนคร!F51</f>
        <v>245757.38</v>
      </c>
      <c r="K718" s="141">
        <f>สกลนคร!AG51</f>
        <v>288328.88</v>
      </c>
      <c r="L718" s="142">
        <f>สกลนคร!AH51</f>
        <v>667972.80000000005</v>
      </c>
      <c r="M718" s="142">
        <f>สกลนคร!AI51</f>
        <v>614430.15999999992</v>
      </c>
      <c r="N718" s="138"/>
      <c r="O718" s="138"/>
      <c r="P718" s="138"/>
      <c r="Q718" s="130">
        <f t="shared" si="27"/>
        <v>53542.64000000013</v>
      </c>
      <c r="R718" s="131">
        <f t="shared" si="28"/>
        <v>179.41788879935538</v>
      </c>
    </row>
    <row r="719" spans="1:18" s="149" customFormat="1" x14ac:dyDescent="0.35">
      <c r="A719" s="143">
        <v>2</v>
      </c>
      <c r="B719" s="144" t="s">
        <v>61</v>
      </c>
      <c r="C719" s="144"/>
      <c r="D719" s="144"/>
      <c r="E719" s="144" t="s">
        <v>77</v>
      </c>
      <c r="F719" s="144"/>
      <c r="G719" s="144" t="s">
        <v>470</v>
      </c>
      <c r="H719" s="150">
        <f>SUM(H712:H718)</f>
        <v>26581</v>
      </c>
      <c r="I719" s="143"/>
      <c r="J719" s="146">
        <f>SUM(J712:J718)</f>
        <v>1815411.58</v>
      </c>
      <c r="K719" s="146">
        <f>SUM(K712:K718)</f>
        <v>2112602.1100000003</v>
      </c>
      <c r="L719" s="146">
        <f>SUM(L712:L718)</f>
        <v>5648002</v>
      </c>
      <c r="M719" s="146">
        <f>SUM(M712:M718)</f>
        <v>5240878.9700000007</v>
      </c>
      <c r="N719" s="144">
        <v>6</v>
      </c>
      <c r="O719" s="144">
        <v>6</v>
      </c>
      <c r="P719" s="144">
        <f>N719-O719</f>
        <v>0</v>
      </c>
      <c r="Q719" s="147">
        <f t="shared" si="27"/>
        <v>407123.02999999933</v>
      </c>
      <c r="R719" s="148">
        <f>L719/H719</f>
        <v>212.48267559535006</v>
      </c>
    </row>
    <row r="720" spans="1:18" s="149" customFormat="1" x14ac:dyDescent="0.35">
      <c r="A720" s="209">
        <v>1</v>
      </c>
      <c r="B720" s="180" t="s">
        <v>61</v>
      </c>
      <c r="C720" s="180" t="s">
        <v>471</v>
      </c>
      <c r="D720" s="180" t="s">
        <v>89</v>
      </c>
      <c r="E720" s="180" t="s">
        <v>472</v>
      </c>
      <c r="F720" s="180" t="s">
        <v>210</v>
      </c>
      <c r="G720" s="180" t="s">
        <v>472</v>
      </c>
      <c r="H720" s="227"/>
      <c r="I720" s="209"/>
      <c r="J720" s="228"/>
      <c r="K720" s="229"/>
      <c r="L720" s="179"/>
      <c r="M720" s="179"/>
      <c r="N720" s="180"/>
      <c r="O720" s="180"/>
      <c r="P720" s="180"/>
      <c r="Q720" s="147"/>
      <c r="R720" s="148"/>
    </row>
    <row r="721" spans="1:18" x14ac:dyDescent="0.35">
      <c r="A721" s="137">
        <v>2</v>
      </c>
      <c r="B721" s="138" t="s">
        <v>61</v>
      </c>
      <c r="C721" s="138" t="s">
        <v>471</v>
      </c>
      <c r="D721" s="138" t="s">
        <v>89</v>
      </c>
      <c r="E721" s="138" t="s">
        <v>472</v>
      </c>
      <c r="F721" s="138" t="s">
        <v>180</v>
      </c>
      <c r="G721" s="138" t="s">
        <v>1131</v>
      </c>
      <c r="H721" s="139">
        <v>4086</v>
      </c>
      <c r="I721" s="137">
        <v>3</v>
      </c>
      <c r="J721" s="140">
        <f>สกลนคร!F52</f>
        <v>105121.51</v>
      </c>
      <c r="K721" s="141">
        <f>สกลนคร!AG52</f>
        <v>132097.54999999999</v>
      </c>
      <c r="L721" s="142">
        <f>สกลนคร!AH52</f>
        <v>706815.88</v>
      </c>
      <c r="M721" s="142">
        <f>สกลนคร!AI52</f>
        <v>750841.67999999993</v>
      </c>
      <c r="N721" s="138"/>
      <c r="O721" s="138"/>
      <c r="P721" s="138"/>
      <c r="Q721" s="130">
        <f t="shared" si="27"/>
        <v>-44025.79999999993</v>
      </c>
      <c r="R721" s="131">
        <f t="shared" si="28"/>
        <v>172.98479686735195</v>
      </c>
    </row>
    <row r="722" spans="1:18" x14ac:dyDescent="0.35">
      <c r="A722" s="137">
        <v>3</v>
      </c>
      <c r="B722" s="138" t="s">
        <v>61</v>
      </c>
      <c r="C722" s="138" t="s">
        <v>471</v>
      </c>
      <c r="D722" s="138" t="s">
        <v>89</v>
      </c>
      <c r="E722" s="138" t="s">
        <v>472</v>
      </c>
      <c r="F722" s="138" t="s">
        <v>180</v>
      </c>
      <c r="G722" s="138" t="s">
        <v>1132</v>
      </c>
      <c r="H722" s="139">
        <v>4226</v>
      </c>
      <c r="I722" s="137">
        <v>3</v>
      </c>
      <c r="J722" s="140">
        <f>สกลนคร!F53</f>
        <v>301741.40999999997</v>
      </c>
      <c r="K722" s="141">
        <f>สกลนคร!AG53</f>
        <v>395067.05999999994</v>
      </c>
      <c r="L722" s="142">
        <f>สกลนคร!AH53</f>
        <v>685099.53</v>
      </c>
      <c r="M722" s="142">
        <f>สกลนคร!AI53</f>
        <v>878876.2</v>
      </c>
      <c r="N722" s="138"/>
      <c r="O722" s="138"/>
      <c r="P722" s="138"/>
      <c r="Q722" s="130">
        <f t="shared" si="27"/>
        <v>-193776.66999999993</v>
      </c>
      <c r="R722" s="131">
        <f t="shared" si="28"/>
        <v>162.11536441079036</v>
      </c>
    </row>
    <row r="723" spans="1:18" x14ac:dyDescent="0.35">
      <c r="A723" s="137">
        <v>4</v>
      </c>
      <c r="B723" s="138" t="s">
        <v>61</v>
      </c>
      <c r="C723" s="138" t="s">
        <v>471</v>
      </c>
      <c r="D723" s="138" t="s">
        <v>89</v>
      </c>
      <c r="E723" s="138" t="s">
        <v>472</v>
      </c>
      <c r="F723" s="138" t="s">
        <v>180</v>
      </c>
      <c r="G723" s="138" t="s">
        <v>1133</v>
      </c>
      <c r="H723" s="139">
        <v>4483</v>
      </c>
      <c r="I723" s="137">
        <v>3</v>
      </c>
      <c r="J723" s="140">
        <f>สกลนคร!F54</f>
        <v>799928.34</v>
      </c>
      <c r="K723" s="141">
        <f>สกลนคร!AG54</f>
        <v>822395.39</v>
      </c>
      <c r="L723" s="142">
        <f>สกลนคร!AH54</f>
        <v>713813.32000000007</v>
      </c>
      <c r="M723" s="142">
        <f>สกลนคร!AI54</f>
        <v>669747.02</v>
      </c>
      <c r="N723" s="138"/>
      <c r="O723" s="138"/>
      <c r="P723" s="138"/>
      <c r="Q723" s="130">
        <f t="shared" si="27"/>
        <v>44066.300000000047</v>
      </c>
      <c r="R723" s="131">
        <f t="shared" si="28"/>
        <v>159.2267053312514</v>
      </c>
    </row>
    <row r="724" spans="1:18" x14ac:dyDescent="0.35">
      <c r="A724" s="137">
        <v>5</v>
      </c>
      <c r="B724" s="138" t="s">
        <v>61</v>
      </c>
      <c r="C724" s="138" t="s">
        <v>471</v>
      </c>
      <c r="D724" s="138" t="s">
        <v>89</v>
      </c>
      <c r="E724" s="138" t="s">
        <v>472</v>
      </c>
      <c r="F724" s="138" t="s">
        <v>180</v>
      </c>
      <c r="G724" s="138" t="s">
        <v>1134</v>
      </c>
      <c r="H724" s="139">
        <v>3448</v>
      </c>
      <c r="I724" s="137">
        <v>3</v>
      </c>
      <c r="J724" s="140">
        <f>สกลนคร!F55</f>
        <v>137701.71</v>
      </c>
      <c r="K724" s="141">
        <f>สกลนคร!AG55</f>
        <v>178927.09</v>
      </c>
      <c r="L724" s="142">
        <f>สกลนคร!AH55</f>
        <v>628583.61</v>
      </c>
      <c r="M724" s="142">
        <f>สกลนคร!AI55</f>
        <v>675292.24</v>
      </c>
      <c r="N724" s="138"/>
      <c r="O724" s="138"/>
      <c r="P724" s="138"/>
      <c r="Q724" s="130">
        <f t="shared" si="27"/>
        <v>-46708.630000000005</v>
      </c>
      <c r="R724" s="131">
        <f t="shared" si="28"/>
        <v>182.30383120649651</v>
      </c>
    </row>
    <row r="725" spans="1:18" x14ac:dyDescent="0.35">
      <c r="A725" s="137">
        <v>6</v>
      </c>
      <c r="B725" s="138" t="s">
        <v>61</v>
      </c>
      <c r="C725" s="138" t="s">
        <v>471</v>
      </c>
      <c r="D725" s="138" t="s">
        <v>89</v>
      </c>
      <c r="E725" s="138" t="s">
        <v>472</v>
      </c>
      <c r="F725" s="138" t="s">
        <v>180</v>
      </c>
      <c r="G725" s="138" t="s">
        <v>1135</v>
      </c>
      <c r="H725" s="139">
        <v>3561</v>
      </c>
      <c r="I725" s="137">
        <v>3</v>
      </c>
      <c r="J725" s="140">
        <f>สกลนคร!F56</f>
        <v>666476.96</v>
      </c>
      <c r="K725" s="141">
        <f>สกลนคร!AG56</f>
        <v>700426.96</v>
      </c>
      <c r="L725" s="142">
        <f>สกลนคร!AH56</f>
        <v>567499.12</v>
      </c>
      <c r="M725" s="142">
        <f>สกลนคร!AI56</f>
        <v>552728.74</v>
      </c>
      <c r="N725" s="138"/>
      <c r="O725" s="138"/>
      <c r="P725" s="138"/>
      <c r="Q725" s="130">
        <f t="shared" si="27"/>
        <v>14770.380000000005</v>
      </c>
      <c r="R725" s="131">
        <f t="shared" si="28"/>
        <v>159.36509969109801</v>
      </c>
    </row>
    <row r="726" spans="1:18" s="149" customFormat="1" x14ac:dyDescent="0.35">
      <c r="A726" s="143">
        <v>3</v>
      </c>
      <c r="B726" s="144" t="s">
        <v>61</v>
      </c>
      <c r="C726" s="144"/>
      <c r="D726" s="144"/>
      <c r="E726" s="144" t="s">
        <v>77</v>
      </c>
      <c r="F726" s="144"/>
      <c r="G726" s="144" t="s">
        <v>473</v>
      </c>
      <c r="H726" s="150">
        <f>SUM(H721:H725)</f>
        <v>19804</v>
      </c>
      <c r="I726" s="143"/>
      <c r="J726" s="146">
        <f>SUM(J720:J725)</f>
        <v>2010969.93</v>
      </c>
      <c r="K726" s="146">
        <f>SUM(K720:K725)</f>
        <v>2228914.0499999998</v>
      </c>
      <c r="L726" s="146">
        <f>SUM(L720:L725)</f>
        <v>3301811.4600000004</v>
      </c>
      <c r="M726" s="146">
        <f>SUM(M720:M725)</f>
        <v>3527485.88</v>
      </c>
      <c r="N726" s="144">
        <v>5</v>
      </c>
      <c r="O726" s="144">
        <v>5</v>
      </c>
      <c r="P726" s="144">
        <f>N726-O726</f>
        <v>0</v>
      </c>
      <c r="Q726" s="147">
        <f t="shared" si="27"/>
        <v>-225674.41999999946</v>
      </c>
      <c r="R726" s="148">
        <f>L726/H726</f>
        <v>166.72447283377099</v>
      </c>
    </row>
    <row r="727" spans="1:18" x14ac:dyDescent="0.35">
      <c r="A727" s="137">
        <v>1</v>
      </c>
      <c r="B727" s="138" t="s">
        <v>61</v>
      </c>
      <c r="C727" s="138" t="s">
        <v>474</v>
      </c>
      <c r="D727" s="138" t="s">
        <v>475</v>
      </c>
      <c r="E727" s="138" t="s">
        <v>476</v>
      </c>
      <c r="F727" s="138" t="s">
        <v>210</v>
      </c>
      <c r="G727" s="138" t="s">
        <v>477</v>
      </c>
      <c r="H727" s="139"/>
      <c r="I727" s="137"/>
      <c r="J727" s="140"/>
      <c r="K727" s="141"/>
      <c r="L727" s="142"/>
      <c r="M727" s="142"/>
      <c r="N727" s="138"/>
      <c r="O727" s="138"/>
      <c r="P727" s="138"/>
    </row>
    <row r="728" spans="1:18" x14ac:dyDescent="0.35">
      <c r="A728" s="137">
        <v>2</v>
      </c>
      <c r="B728" s="138" t="s">
        <v>61</v>
      </c>
      <c r="C728" s="138" t="s">
        <v>474</v>
      </c>
      <c r="D728" s="138" t="s">
        <v>475</v>
      </c>
      <c r="E728" s="138" t="s">
        <v>476</v>
      </c>
      <c r="F728" s="138" t="s">
        <v>180</v>
      </c>
      <c r="G728" s="138" t="s">
        <v>1136</v>
      </c>
      <c r="H728" s="139">
        <v>5366</v>
      </c>
      <c r="I728" s="137">
        <v>4</v>
      </c>
      <c r="J728" s="142">
        <f>สกลนคร!F57</f>
        <v>416666.51</v>
      </c>
      <c r="K728" s="141">
        <f>สกลนคร!AG57</f>
        <v>472738.23</v>
      </c>
      <c r="L728" s="142">
        <f>สกลนคร!AH57</f>
        <v>847456.44</v>
      </c>
      <c r="M728" s="142">
        <f>สกลนคร!AI57</f>
        <v>828140.01</v>
      </c>
      <c r="N728" s="138"/>
      <c r="O728" s="138"/>
      <c r="P728" s="138"/>
      <c r="Q728" s="130">
        <f t="shared" si="27"/>
        <v>19316.429999999935</v>
      </c>
      <c r="R728" s="131">
        <f t="shared" si="28"/>
        <v>157.93075661572865</v>
      </c>
    </row>
    <row r="729" spans="1:18" x14ac:dyDescent="0.35">
      <c r="A729" s="137">
        <v>3</v>
      </c>
      <c r="B729" s="138" t="s">
        <v>61</v>
      </c>
      <c r="C729" s="138" t="s">
        <v>474</v>
      </c>
      <c r="D729" s="138" t="s">
        <v>475</v>
      </c>
      <c r="E729" s="138" t="s">
        <v>476</v>
      </c>
      <c r="F729" s="138" t="s">
        <v>180</v>
      </c>
      <c r="G729" s="138" t="s">
        <v>1137</v>
      </c>
      <c r="H729" s="139">
        <v>5331</v>
      </c>
      <c r="I729" s="137">
        <v>4</v>
      </c>
      <c r="J729" s="142">
        <f>สกลนคร!F58</f>
        <v>663952.53</v>
      </c>
      <c r="K729" s="141">
        <f>สกลนคร!AG58</f>
        <v>517656.54000000004</v>
      </c>
      <c r="L729" s="142">
        <f>สกลนคร!AH58</f>
        <v>1180998.77</v>
      </c>
      <c r="M729" s="142">
        <f>สกลนคร!AI58</f>
        <v>916690.45</v>
      </c>
      <c r="N729" s="138"/>
      <c r="O729" s="138"/>
      <c r="P729" s="138"/>
      <c r="Q729" s="130">
        <f t="shared" si="27"/>
        <v>264308.32000000007</v>
      </c>
      <c r="R729" s="131">
        <f t="shared" si="28"/>
        <v>221.53419058338022</v>
      </c>
    </row>
    <row r="730" spans="1:18" x14ac:dyDescent="0.35">
      <c r="A730" s="137">
        <v>4</v>
      </c>
      <c r="B730" s="138" t="s">
        <v>61</v>
      </c>
      <c r="C730" s="138" t="s">
        <v>474</v>
      </c>
      <c r="D730" s="138" t="s">
        <v>475</v>
      </c>
      <c r="E730" s="138" t="s">
        <v>476</v>
      </c>
      <c r="F730" s="138" t="s">
        <v>180</v>
      </c>
      <c r="G730" s="138" t="s">
        <v>1138</v>
      </c>
      <c r="H730" s="139">
        <v>6003</v>
      </c>
      <c r="I730" s="137">
        <v>5</v>
      </c>
      <c r="J730" s="142">
        <f>สกลนคร!F59</f>
        <v>557529.27</v>
      </c>
      <c r="K730" s="141">
        <f>สกลนคร!AG59</f>
        <v>656198.66</v>
      </c>
      <c r="L730" s="142">
        <f>สกลนคร!AH59</f>
        <v>693248.1</v>
      </c>
      <c r="M730" s="142">
        <f>สกลนคร!AI59</f>
        <v>714578.09000000008</v>
      </c>
      <c r="N730" s="138"/>
      <c r="O730" s="138"/>
      <c r="P730" s="138"/>
      <c r="Q730" s="130">
        <f t="shared" si="27"/>
        <v>-21329.990000000107</v>
      </c>
      <c r="R730" s="131">
        <f t="shared" si="28"/>
        <v>115.48360819590205</v>
      </c>
    </row>
    <row r="731" spans="1:18" x14ac:dyDescent="0.35">
      <c r="A731" s="137">
        <v>5</v>
      </c>
      <c r="B731" s="138" t="s">
        <v>61</v>
      </c>
      <c r="C731" s="138" t="s">
        <v>474</v>
      </c>
      <c r="D731" s="138" t="s">
        <v>475</v>
      </c>
      <c r="E731" s="138" t="s">
        <v>476</v>
      </c>
      <c r="F731" s="138" t="s">
        <v>180</v>
      </c>
      <c r="G731" s="138" t="s">
        <v>1139</v>
      </c>
      <c r="H731" s="139">
        <v>3004</v>
      </c>
      <c r="I731" s="137">
        <v>3</v>
      </c>
      <c r="J731" s="142">
        <f>สกลนคร!F60</f>
        <v>154985.32999999999</v>
      </c>
      <c r="K731" s="141">
        <f>สกลนคร!AG60</f>
        <v>254620.57</v>
      </c>
      <c r="L731" s="142">
        <f>สกลนคร!AH60</f>
        <v>676329.06</v>
      </c>
      <c r="M731" s="142">
        <f>สกลนคร!AI60</f>
        <v>657913.24</v>
      </c>
      <c r="N731" s="138"/>
      <c r="O731" s="138"/>
      <c r="P731" s="138"/>
      <c r="Q731" s="130">
        <f t="shared" si="27"/>
        <v>18415.820000000065</v>
      </c>
      <c r="R731" s="131">
        <f t="shared" si="28"/>
        <v>225.14282956058591</v>
      </c>
    </row>
    <row r="732" spans="1:18" x14ac:dyDescent="0.35">
      <c r="A732" s="137">
        <v>6</v>
      </c>
      <c r="B732" s="138" t="s">
        <v>61</v>
      </c>
      <c r="C732" s="138" t="s">
        <v>474</v>
      </c>
      <c r="D732" s="138" t="s">
        <v>475</v>
      </c>
      <c r="E732" s="138" t="s">
        <v>476</v>
      </c>
      <c r="F732" s="138" t="s">
        <v>180</v>
      </c>
      <c r="G732" s="138" t="s">
        <v>1140</v>
      </c>
      <c r="H732" s="139">
        <v>2532</v>
      </c>
      <c r="I732" s="137">
        <v>2</v>
      </c>
      <c r="J732" s="142">
        <f>สกลนคร!F61</f>
        <v>93510.74</v>
      </c>
      <c r="K732" s="141">
        <f>สกลนคร!AG61</f>
        <v>181234.23</v>
      </c>
      <c r="L732" s="142">
        <f>สกลนคร!AH61</f>
        <v>583636.09000000008</v>
      </c>
      <c r="M732" s="142">
        <f>สกลนคร!AI61</f>
        <v>562906.94999999995</v>
      </c>
      <c r="N732" s="138"/>
      <c r="O732" s="138"/>
      <c r="P732" s="138"/>
      <c r="Q732" s="130">
        <f t="shared" si="27"/>
        <v>20729.14000000013</v>
      </c>
      <c r="R732" s="131">
        <f t="shared" si="28"/>
        <v>230.50398499210115</v>
      </c>
    </row>
    <row r="733" spans="1:18" x14ac:dyDescent="0.35">
      <c r="A733" s="137">
        <v>7</v>
      </c>
      <c r="B733" s="138" t="s">
        <v>61</v>
      </c>
      <c r="C733" s="138" t="s">
        <v>474</v>
      </c>
      <c r="D733" s="138" t="s">
        <v>475</v>
      </c>
      <c r="E733" s="138" t="s">
        <v>476</v>
      </c>
      <c r="F733" s="138" t="s">
        <v>180</v>
      </c>
      <c r="G733" s="138" t="s">
        <v>1141</v>
      </c>
      <c r="H733" s="139">
        <v>1966</v>
      </c>
      <c r="I733" s="137">
        <v>2</v>
      </c>
      <c r="J733" s="142">
        <f>สกลนคร!F62</f>
        <v>189852.45</v>
      </c>
      <c r="K733" s="141">
        <f>สกลนคร!AG62</f>
        <v>240403.79</v>
      </c>
      <c r="L733" s="142">
        <f>สกลนคร!AH62</f>
        <v>609490.01</v>
      </c>
      <c r="M733" s="142">
        <f>สกลนคร!AI62</f>
        <v>561288.39</v>
      </c>
      <c r="N733" s="138"/>
      <c r="O733" s="138"/>
      <c r="P733" s="138"/>
      <c r="Q733" s="130">
        <f t="shared" si="27"/>
        <v>48201.619999999995</v>
      </c>
      <c r="R733" s="131">
        <f t="shared" si="28"/>
        <v>310.0152644964395</v>
      </c>
    </row>
    <row r="734" spans="1:18" x14ac:dyDescent="0.35">
      <c r="A734" s="137">
        <v>8</v>
      </c>
      <c r="B734" s="138" t="s">
        <v>61</v>
      </c>
      <c r="C734" s="138" t="s">
        <v>474</v>
      </c>
      <c r="D734" s="138" t="s">
        <v>475</v>
      </c>
      <c r="E734" s="138" t="s">
        <v>476</v>
      </c>
      <c r="F734" s="138" t="s">
        <v>180</v>
      </c>
      <c r="G734" s="138" t="s">
        <v>1142</v>
      </c>
      <c r="H734" s="139">
        <v>1289</v>
      </c>
      <c r="I734" s="137">
        <v>1</v>
      </c>
      <c r="J734" s="142">
        <f>สกลนคร!F63</f>
        <v>646397.61</v>
      </c>
      <c r="K734" s="141">
        <f>สกลนคร!AG63</f>
        <v>759788.58</v>
      </c>
      <c r="L734" s="142">
        <f>สกลนคร!AH63</f>
        <v>626211.77</v>
      </c>
      <c r="M734" s="142">
        <f>สกลนคร!AI63</f>
        <v>624112.34000000008</v>
      </c>
      <c r="N734" s="138"/>
      <c r="O734" s="138"/>
      <c r="P734" s="138"/>
      <c r="Q734" s="130">
        <f t="shared" si="27"/>
        <v>2099.4299999999348</v>
      </c>
      <c r="R734" s="131">
        <f t="shared" si="28"/>
        <v>485.81207913110939</v>
      </c>
    </row>
    <row r="735" spans="1:18" x14ac:dyDescent="0.35">
      <c r="A735" s="137">
        <v>9</v>
      </c>
      <c r="B735" s="138" t="s">
        <v>61</v>
      </c>
      <c r="C735" s="138" t="s">
        <v>474</v>
      </c>
      <c r="D735" s="138" t="s">
        <v>475</v>
      </c>
      <c r="E735" s="138" t="s">
        <v>476</v>
      </c>
      <c r="F735" s="138" t="s">
        <v>180</v>
      </c>
      <c r="G735" s="138" t="s">
        <v>1143</v>
      </c>
      <c r="H735" s="139">
        <v>2633</v>
      </c>
      <c r="I735" s="137">
        <v>2</v>
      </c>
      <c r="J735" s="142">
        <f>สกลนคร!F64</f>
        <v>249036.35</v>
      </c>
      <c r="K735" s="141">
        <f>สกลนคร!AG64</f>
        <v>309002.71000000002</v>
      </c>
      <c r="L735" s="142">
        <f>สกลนคร!AH64</f>
        <v>629508.31000000006</v>
      </c>
      <c r="M735" s="142">
        <f>สกลนคร!AI64</f>
        <v>583580.43000000005</v>
      </c>
      <c r="N735" s="138"/>
      <c r="O735" s="138"/>
      <c r="P735" s="138"/>
      <c r="Q735" s="130">
        <f t="shared" si="27"/>
        <v>45927.880000000005</v>
      </c>
      <c r="R735" s="131">
        <f t="shared" si="28"/>
        <v>239.08405241169771</v>
      </c>
    </row>
    <row r="736" spans="1:18" x14ac:dyDescent="0.35">
      <c r="A736" s="137">
        <v>10</v>
      </c>
      <c r="B736" s="138" t="s">
        <v>61</v>
      </c>
      <c r="C736" s="138" t="s">
        <v>474</v>
      </c>
      <c r="D736" s="138" t="s">
        <v>475</v>
      </c>
      <c r="E736" s="138" t="s">
        <v>476</v>
      </c>
      <c r="F736" s="138" t="s">
        <v>180</v>
      </c>
      <c r="G736" s="138" t="s">
        <v>1144</v>
      </c>
      <c r="H736" s="139">
        <v>3093</v>
      </c>
      <c r="I736" s="137">
        <v>3</v>
      </c>
      <c r="J736" s="142">
        <f>สกลนคร!F65</f>
        <v>214448.31</v>
      </c>
      <c r="K736" s="141">
        <f>สกลนคร!AG65</f>
        <v>250222.46</v>
      </c>
      <c r="L736" s="142">
        <f>สกลนคร!AH65</f>
        <v>597583.62</v>
      </c>
      <c r="M736" s="142">
        <f>สกลนคร!AI65</f>
        <v>559510.14</v>
      </c>
      <c r="N736" s="138"/>
      <c r="O736" s="138"/>
      <c r="P736" s="138"/>
      <c r="Q736" s="130">
        <f t="shared" si="27"/>
        <v>38073.479999999981</v>
      </c>
      <c r="R736" s="131">
        <f t="shared" si="28"/>
        <v>193.20517943743937</v>
      </c>
    </row>
    <row r="737" spans="1:18" x14ac:dyDescent="0.35">
      <c r="A737" s="137">
        <v>11</v>
      </c>
      <c r="B737" s="138" t="s">
        <v>61</v>
      </c>
      <c r="C737" s="138" t="s">
        <v>474</v>
      </c>
      <c r="D737" s="138" t="s">
        <v>475</v>
      </c>
      <c r="E737" s="138" t="s">
        <v>476</v>
      </c>
      <c r="F737" s="138" t="s">
        <v>180</v>
      </c>
      <c r="G737" s="138" t="s">
        <v>1145</v>
      </c>
      <c r="H737" s="139">
        <v>5106</v>
      </c>
      <c r="I737" s="137">
        <v>4</v>
      </c>
      <c r="J737" s="142">
        <f>สกลนคร!F66</f>
        <v>371904.52</v>
      </c>
      <c r="K737" s="141">
        <f>สกลนคร!AG66</f>
        <v>449979.53</v>
      </c>
      <c r="L737" s="142">
        <f>สกลนคร!AH66</f>
        <v>846504.64</v>
      </c>
      <c r="M737" s="142">
        <f>สกลนคร!AI66</f>
        <v>834437.17</v>
      </c>
      <c r="N737" s="138"/>
      <c r="O737" s="138"/>
      <c r="P737" s="138"/>
      <c r="Q737" s="130">
        <f t="shared" si="27"/>
        <v>12067.469999999972</v>
      </c>
      <c r="R737" s="131">
        <f t="shared" si="28"/>
        <v>165.78625930278105</v>
      </c>
    </row>
    <row r="738" spans="1:18" x14ac:dyDescent="0.35">
      <c r="A738" s="137">
        <v>12</v>
      </c>
      <c r="B738" s="138" t="s">
        <v>61</v>
      </c>
      <c r="C738" s="138" t="s">
        <v>474</v>
      </c>
      <c r="D738" s="138" t="s">
        <v>475</v>
      </c>
      <c r="E738" s="138" t="s">
        <v>476</v>
      </c>
      <c r="F738" s="138" t="s">
        <v>180</v>
      </c>
      <c r="G738" s="138" t="s">
        <v>1146</v>
      </c>
      <c r="H738" s="139">
        <v>4454</v>
      </c>
      <c r="I738" s="137">
        <v>3</v>
      </c>
      <c r="J738" s="142">
        <f>สกลนคร!F67</f>
        <v>547249.56999999995</v>
      </c>
      <c r="K738" s="141">
        <f>สกลนคร!AG67</f>
        <v>564683.59</v>
      </c>
      <c r="L738" s="142">
        <f>สกลนคร!AH67</f>
        <v>1447389.8900000001</v>
      </c>
      <c r="M738" s="142">
        <f>สกลนคร!AI67</f>
        <v>1466465.4100000001</v>
      </c>
      <c r="N738" s="138"/>
      <c r="O738" s="138"/>
      <c r="P738" s="138"/>
      <c r="Q738" s="130">
        <f t="shared" si="27"/>
        <v>-19075.520000000019</v>
      </c>
      <c r="R738" s="131">
        <f t="shared" si="28"/>
        <v>324.9640525370454</v>
      </c>
    </row>
    <row r="739" spans="1:18" x14ac:dyDescent="0.35">
      <c r="A739" s="137">
        <v>13</v>
      </c>
      <c r="B739" s="138" t="s">
        <v>61</v>
      </c>
      <c r="C739" s="138" t="s">
        <v>474</v>
      </c>
      <c r="D739" s="138" t="s">
        <v>475</v>
      </c>
      <c r="E739" s="138" t="s">
        <v>476</v>
      </c>
      <c r="F739" s="138" t="s">
        <v>180</v>
      </c>
      <c r="G739" s="138" t="s">
        <v>1147</v>
      </c>
      <c r="H739" s="139">
        <v>3718</v>
      </c>
      <c r="I739" s="137">
        <v>3</v>
      </c>
      <c r="J739" s="142">
        <f>สกลนคร!F68</f>
        <v>40787.360000000001</v>
      </c>
      <c r="K739" s="141">
        <f>สกลนคร!AG68</f>
        <v>92621.61</v>
      </c>
      <c r="L739" s="142">
        <f>สกลนคร!AH68</f>
        <v>1555434.63</v>
      </c>
      <c r="M739" s="142">
        <f>สกลนคร!AI68</f>
        <v>1592373.77</v>
      </c>
      <c r="N739" s="138"/>
      <c r="O739" s="138"/>
      <c r="P739" s="138"/>
      <c r="Q739" s="130">
        <f t="shared" si="27"/>
        <v>-36939.14000000013</v>
      </c>
      <c r="R739" s="131">
        <f t="shared" si="28"/>
        <v>418.35250941366326</v>
      </c>
    </row>
    <row r="740" spans="1:18" x14ac:dyDescent="0.35">
      <c r="A740" s="137">
        <v>14</v>
      </c>
      <c r="B740" s="138" t="s">
        <v>61</v>
      </c>
      <c r="C740" s="138" t="s">
        <v>474</v>
      </c>
      <c r="D740" s="138" t="s">
        <v>475</v>
      </c>
      <c r="E740" s="138" t="s">
        <v>476</v>
      </c>
      <c r="F740" s="138" t="s">
        <v>180</v>
      </c>
      <c r="G740" s="138" t="s">
        <v>1148</v>
      </c>
      <c r="H740" s="139">
        <v>3267</v>
      </c>
      <c r="I740" s="137">
        <v>3</v>
      </c>
      <c r="J740" s="142">
        <f>สกลนคร!F69</f>
        <v>216744.13</v>
      </c>
      <c r="K740" s="141">
        <f>สกลนคร!AG69</f>
        <v>290536.46000000002</v>
      </c>
      <c r="L740" s="142">
        <f>สกลนคร!AH69</f>
        <v>1195550.18</v>
      </c>
      <c r="M740" s="142">
        <f>สกลนคร!AI69</f>
        <v>1147957</v>
      </c>
      <c r="N740" s="138"/>
      <c r="O740" s="138"/>
      <c r="P740" s="138"/>
      <c r="Q740" s="130">
        <f t="shared" si="27"/>
        <v>47593.179999999935</v>
      </c>
      <c r="R740" s="131">
        <f t="shared" si="28"/>
        <v>365.94740740740741</v>
      </c>
    </row>
    <row r="741" spans="1:18" s="157" customFormat="1" x14ac:dyDescent="0.35">
      <c r="A741" s="151">
        <v>15</v>
      </c>
      <c r="B741" s="152" t="s">
        <v>61</v>
      </c>
      <c r="C741" s="152" t="s">
        <v>479</v>
      </c>
      <c r="D741" s="152" t="s">
        <v>475</v>
      </c>
      <c r="E741" s="152" t="s">
        <v>476</v>
      </c>
      <c r="F741" s="152" t="s">
        <v>180</v>
      </c>
      <c r="G741" s="152" t="s">
        <v>1149</v>
      </c>
      <c r="H741" s="153">
        <v>1500</v>
      </c>
      <c r="I741" s="151">
        <v>1</v>
      </c>
      <c r="J741" s="142">
        <f>สกลนคร!F70</f>
        <v>334728.02</v>
      </c>
      <c r="K741" s="141">
        <f>สกลนคร!AG70</f>
        <v>418717.68000000005</v>
      </c>
      <c r="L741" s="142">
        <f>สกลนคร!AH70</f>
        <v>420983.58</v>
      </c>
      <c r="M741" s="142">
        <f>สกลนคร!AI70</f>
        <v>519727.25</v>
      </c>
      <c r="N741" s="152"/>
      <c r="O741" s="152"/>
      <c r="P741" s="152"/>
      <c r="Q741" s="155">
        <f t="shared" si="27"/>
        <v>-98743.669999999984</v>
      </c>
      <c r="R741" s="156">
        <f t="shared" si="28"/>
        <v>280.65572000000003</v>
      </c>
    </row>
    <row r="742" spans="1:18" s="149" customFormat="1" x14ac:dyDescent="0.35">
      <c r="A742" s="143">
        <v>4</v>
      </c>
      <c r="B742" s="144" t="s">
        <v>61</v>
      </c>
      <c r="C742" s="144"/>
      <c r="D742" s="144"/>
      <c r="E742" s="144" t="s">
        <v>77</v>
      </c>
      <c r="F742" s="144"/>
      <c r="G742" s="144" t="s">
        <v>478</v>
      </c>
      <c r="H742" s="150">
        <f>SUM(H727:H740)</f>
        <v>47762</v>
      </c>
      <c r="I742" s="143"/>
      <c r="J742" s="146">
        <f>SUM(J727:J740)</f>
        <v>4363064.68</v>
      </c>
      <c r="K742" s="146">
        <f>SUM(K727:K740)</f>
        <v>5039686.96</v>
      </c>
      <c r="L742" s="146">
        <f>SUM(L727:L740)</f>
        <v>11489341.510000002</v>
      </c>
      <c r="M742" s="146">
        <f>SUM(M727:M740)</f>
        <v>11049953.389999999</v>
      </c>
      <c r="N742" s="144">
        <v>14</v>
      </c>
      <c r="O742" s="144">
        <v>14</v>
      </c>
      <c r="P742" s="144">
        <f>N742-O742</f>
        <v>0</v>
      </c>
      <c r="Q742" s="147">
        <f t="shared" si="27"/>
        <v>439388.12000000291</v>
      </c>
      <c r="R742" s="148">
        <f>L742/H742</f>
        <v>240.55402851639383</v>
      </c>
    </row>
    <row r="743" spans="1:18" x14ac:dyDescent="0.35">
      <c r="A743" s="137">
        <v>1</v>
      </c>
      <c r="B743" s="138" t="s">
        <v>61</v>
      </c>
      <c r="C743" s="138" t="s">
        <v>479</v>
      </c>
      <c r="D743" s="138" t="s">
        <v>103</v>
      </c>
      <c r="E743" s="138" t="s">
        <v>480</v>
      </c>
      <c r="F743" s="138" t="s">
        <v>210</v>
      </c>
      <c r="G743" s="138" t="s">
        <v>481</v>
      </c>
      <c r="H743" s="139"/>
      <c r="I743" s="137"/>
      <c r="J743" s="140"/>
      <c r="K743" s="141"/>
      <c r="L743" s="142"/>
      <c r="M743" s="142"/>
      <c r="N743" s="138"/>
      <c r="O743" s="138"/>
      <c r="P743" s="138"/>
    </row>
    <row r="744" spans="1:18" s="157" customFormat="1" x14ac:dyDescent="0.35">
      <c r="A744" s="151">
        <v>2</v>
      </c>
      <c r="B744" s="152" t="s">
        <v>61</v>
      </c>
      <c r="C744" s="152" t="s">
        <v>479</v>
      </c>
      <c r="D744" s="152" t="s">
        <v>103</v>
      </c>
      <c r="E744" s="152" t="s">
        <v>480</v>
      </c>
      <c r="F744" s="152" t="s">
        <v>180</v>
      </c>
      <c r="G744" s="152" t="s">
        <v>1150</v>
      </c>
      <c r="H744" s="153">
        <v>6036</v>
      </c>
      <c r="I744" s="151">
        <v>5</v>
      </c>
      <c r="J744" s="142">
        <f>สกลนคร!F71</f>
        <v>499235.3</v>
      </c>
      <c r="K744" s="154">
        <f>สกลนคร!AG71</f>
        <v>579771.68999999994</v>
      </c>
      <c r="L744" s="142">
        <f>สกลนคร!AH71</f>
        <v>1169606.3599999999</v>
      </c>
      <c r="M744" s="142">
        <f>สกลนคร!AI71</f>
        <v>1058939.1100000001</v>
      </c>
      <c r="N744" s="152"/>
      <c r="O744" s="152"/>
      <c r="P744" s="152"/>
      <c r="Q744" s="130">
        <f t="shared" si="27"/>
        <v>110667.24999999977</v>
      </c>
      <c r="R744" s="131">
        <f t="shared" si="28"/>
        <v>193.77176275679255</v>
      </c>
    </row>
    <row r="745" spans="1:18" s="157" customFormat="1" x14ac:dyDescent="0.35">
      <c r="A745" s="151">
        <v>3</v>
      </c>
      <c r="B745" s="152" t="s">
        <v>61</v>
      </c>
      <c r="C745" s="152" t="s">
        <v>479</v>
      </c>
      <c r="D745" s="152" t="s">
        <v>103</v>
      </c>
      <c r="E745" s="152" t="s">
        <v>480</v>
      </c>
      <c r="F745" s="152" t="s">
        <v>180</v>
      </c>
      <c r="G745" s="152" t="s">
        <v>1151</v>
      </c>
      <c r="H745" s="153">
        <v>4053</v>
      </c>
      <c r="I745" s="151">
        <v>3</v>
      </c>
      <c r="J745" s="142">
        <f>สกลนคร!F72</f>
        <v>485263.28</v>
      </c>
      <c r="K745" s="154">
        <f>สกลนคร!AG72</f>
        <v>809060.96</v>
      </c>
      <c r="L745" s="142">
        <f>สกลนคร!AH72</f>
        <v>1122616.58</v>
      </c>
      <c r="M745" s="142">
        <f>สกลนคร!AI72</f>
        <v>971435.39</v>
      </c>
      <c r="N745" s="152"/>
      <c r="O745" s="152"/>
      <c r="P745" s="152"/>
      <c r="Q745" s="130">
        <f t="shared" si="27"/>
        <v>151181.19000000006</v>
      </c>
      <c r="R745" s="131">
        <f t="shared" si="28"/>
        <v>276.98410560078958</v>
      </c>
    </row>
    <row r="746" spans="1:18" s="157" customFormat="1" x14ac:dyDescent="0.35">
      <c r="A746" s="151">
        <v>4</v>
      </c>
      <c r="B746" s="152" t="s">
        <v>61</v>
      </c>
      <c r="C746" s="152" t="s">
        <v>479</v>
      </c>
      <c r="D746" s="152" t="s">
        <v>103</v>
      </c>
      <c r="E746" s="152" t="s">
        <v>480</v>
      </c>
      <c r="F746" s="152" t="s">
        <v>180</v>
      </c>
      <c r="G746" s="152" t="s">
        <v>1152</v>
      </c>
      <c r="H746" s="153">
        <v>4847</v>
      </c>
      <c r="I746" s="151">
        <v>4</v>
      </c>
      <c r="J746" s="142">
        <f>สกลนคร!F73</f>
        <v>643014.94999999995</v>
      </c>
      <c r="K746" s="154">
        <f>สกลนคร!AG73</f>
        <v>846628.87</v>
      </c>
      <c r="L746" s="142">
        <f>สกลนคร!AH73</f>
        <v>1127002.69</v>
      </c>
      <c r="M746" s="142">
        <f>สกลนคร!AI73</f>
        <v>1071249.01</v>
      </c>
      <c r="N746" s="152"/>
      <c r="O746" s="152"/>
      <c r="P746" s="152"/>
      <c r="Q746" s="130">
        <f t="shared" si="27"/>
        <v>55753.679999999935</v>
      </c>
      <c r="R746" s="131">
        <f t="shared" si="28"/>
        <v>232.51551268826077</v>
      </c>
    </row>
    <row r="747" spans="1:18" s="157" customFormat="1" x14ac:dyDescent="0.35">
      <c r="A747" s="151">
        <v>5</v>
      </c>
      <c r="B747" s="152" t="s">
        <v>61</v>
      </c>
      <c r="C747" s="152" t="s">
        <v>479</v>
      </c>
      <c r="D747" s="152" t="s">
        <v>103</v>
      </c>
      <c r="E747" s="152" t="s">
        <v>480</v>
      </c>
      <c r="F747" s="152" t="s">
        <v>180</v>
      </c>
      <c r="G747" s="152" t="s">
        <v>1153</v>
      </c>
      <c r="H747" s="153">
        <v>3826</v>
      </c>
      <c r="I747" s="151">
        <v>3</v>
      </c>
      <c r="J747" s="142">
        <f>สกลนคร!F74</f>
        <v>599076.21</v>
      </c>
      <c r="K747" s="154">
        <f>สกลนคร!AG74</f>
        <v>673712.87</v>
      </c>
      <c r="L747" s="142">
        <f>สกลนคร!AH74</f>
        <v>798635.13</v>
      </c>
      <c r="M747" s="142">
        <f>สกลนคร!AI74</f>
        <v>687337.92999999993</v>
      </c>
      <c r="N747" s="152"/>
      <c r="O747" s="152"/>
      <c r="P747" s="152"/>
      <c r="Q747" s="130">
        <f t="shared" si="27"/>
        <v>111297.20000000007</v>
      </c>
      <c r="R747" s="131">
        <f t="shared" si="28"/>
        <v>208.73892577104024</v>
      </c>
    </row>
    <row r="748" spans="1:18" s="157" customFormat="1" x14ac:dyDescent="0.35">
      <c r="A748" s="151">
        <v>6</v>
      </c>
      <c r="B748" s="152" t="s">
        <v>61</v>
      </c>
      <c r="C748" s="152" t="s">
        <v>479</v>
      </c>
      <c r="D748" s="152" t="s">
        <v>103</v>
      </c>
      <c r="E748" s="152" t="s">
        <v>480</v>
      </c>
      <c r="F748" s="152" t="s">
        <v>180</v>
      </c>
      <c r="G748" s="152" t="s">
        <v>1154</v>
      </c>
      <c r="H748" s="153">
        <v>4181</v>
      </c>
      <c r="I748" s="151">
        <v>3</v>
      </c>
      <c r="J748" s="142">
        <f>สกลนคร!F75</f>
        <v>335643.59</v>
      </c>
      <c r="K748" s="154">
        <f>สกลนคร!AG75</f>
        <v>474224.2</v>
      </c>
      <c r="L748" s="142">
        <f>สกลนคร!AH75</f>
        <v>798736</v>
      </c>
      <c r="M748" s="142">
        <f>สกลนคร!AI75</f>
        <v>714456.71</v>
      </c>
      <c r="N748" s="152"/>
      <c r="O748" s="152"/>
      <c r="P748" s="152"/>
      <c r="Q748" s="130">
        <f t="shared" si="27"/>
        <v>84279.290000000037</v>
      </c>
      <c r="R748" s="131">
        <f t="shared" si="28"/>
        <v>191.03946424300406</v>
      </c>
    </row>
    <row r="749" spans="1:18" s="157" customFormat="1" x14ac:dyDescent="0.35">
      <c r="A749" s="151">
        <v>7</v>
      </c>
      <c r="B749" s="152" t="s">
        <v>61</v>
      </c>
      <c r="C749" s="152" t="s">
        <v>479</v>
      </c>
      <c r="D749" s="152" t="s">
        <v>103</v>
      </c>
      <c r="E749" s="152" t="s">
        <v>480</v>
      </c>
      <c r="F749" s="152" t="s">
        <v>180</v>
      </c>
      <c r="G749" s="152" t="s">
        <v>1155</v>
      </c>
      <c r="H749" s="153">
        <v>2002</v>
      </c>
      <c r="I749" s="151">
        <v>2</v>
      </c>
      <c r="J749" s="142">
        <f>สกลนคร!F76</f>
        <v>457894.98</v>
      </c>
      <c r="K749" s="154">
        <f>สกลนคร!AG76</f>
        <v>490754.38</v>
      </c>
      <c r="L749" s="142">
        <f>สกลนคร!AH76</f>
        <v>851394.59000000008</v>
      </c>
      <c r="M749" s="142">
        <f>สกลนคร!AI76</f>
        <v>849342.71</v>
      </c>
      <c r="N749" s="152"/>
      <c r="O749" s="152"/>
      <c r="P749" s="152"/>
      <c r="Q749" s="130">
        <f t="shared" si="27"/>
        <v>2051.8800000001211</v>
      </c>
      <c r="R749" s="131">
        <f t="shared" si="28"/>
        <v>425.27202297702303</v>
      </c>
    </row>
    <row r="750" spans="1:18" s="157" customFormat="1" x14ac:dyDescent="0.35">
      <c r="A750" s="151">
        <v>8</v>
      </c>
      <c r="B750" s="152" t="s">
        <v>61</v>
      </c>
      <c r="C750" s="152" t="s">
        <v>479</v>
      </c>
      <c r="D750" s="152" t="s">
        <v>103</v>
      </c>
      <c r="E750" s="152" t="s">
        <v>480</v>
      </c>
      <c r="F750" s="152" t="s">
        <v>180</v>
      </c>
      <c r="G750" s="152" t="s">
        <v>1156</v>
      </c>
      <c r="H750" s="153">
        <v>1933</v>
      </c>
      <c r="I750" s="151">
        <v>2</v>
      </c>
      <c r="J750" s="142">
        <f>สกลนคร!F77</f>
        <v>19068.2</v>
      </c>
      <c r="K750" s="154">
        <f>สกลนคร!AG77</f>
        <v>275383.83</v>
      </c>
      <c r="L750" s="142">
        <f>สกลนคร!AH77</f>
        <v>890776.51</v>
      </c>
      <c r="M750" s="142">
        <f>สกลนคร!AI77</f>
        <v>952274.96</v>
      </c>
      <c r="N750" s="152"/>
      <c r="O750" s="152"/>
      <c r="P750" s="152"/>
      <c r="Q750" s="130">
        <f t="shared" si="27"/>
        <v>-61498.449999999953</v>
      </c>
      <c r="R750" s="131">
        <f t="shared" si="28"/>
        <v>460.82592343507503</v>
      </c>
    </row>
    <row r="751" spans="1:18" s="149" customFormat="1" x14ac:dyDescent="0.35">
      <c r="A751" s="143">
        <v>5</v>
      </c>
      <c r="B751" s="144" t="s">
        <v>61</v>
      </c>
      <c r="C751" s="144"/>
      <c r="D751" s="144"/>
      <c r="E751" s="144" t="s">
        <v>77</v>
      </c>
      <c r="F751" s="144"/>
      <c r="G751" s="144" t="s">
        <v>482</v>
      </c>
      <c r="H751" s="150">
        <f>SUM(H744:H750)</f>
        <v>26878</v>
      </c>
      <c r="I751" s="143"/>
      <c r="J751" s="146">
        <f>SUM(J743:J750)</f>
        <v>3039196.5100000002</v>
      </c>
      <c r="K751" s="146">
        <f>SUM(K743:K750)</f>
        <v>4149536.8000000003</v>
      </c>
      <c r="L751" s="146">
        <f>SUM(L743:L750)</f>
        <v>6758767.8599999994</v>
      </c>
      <c r="M751" s="146">
        <f>SUM(M743:M750)</f>
        <v>6305035.8199999994</v>
      </c>
      <c r="N751" s="144">
        <v>7</v>
      </c>
      <c r="O751" s="144">
        <v>7</v>
      </c>
      <c r="P751" s="144">
        <f>N751-O751</f>
        <v>0</v>
      </c>
      <c r="Q751" s="147">
        <f t="shared" si="27"/>
        <v>453732.04000000004</v>
      </c>
      <c r="R751" s="148">
        <f>L751/H751</f>
        <v>251.46096658977601</v>
      </c>
    </row>
    <row r="752" spans="1:18" x14ac:dyDescent="0.35">
      <c r="A752" s="137">
        <v>1</v>
      </c>
      <c r="B752" s="138" t="s">
        <v>61</v>
      </c>
      <c r="C752" s="138" t="s">
        <v>483</v>
      </c>
      <c r="D752" s="138" t="s">
        <v>110</v>
      </c>
      <c r="E752" s="138" t="s">
        <v>484</v>
      </c>
      <c r="F752" s="138" t="s">
        <v>210</v>
      </c>
      <c r="G752" s="138" t="s">
        <v>485</v>
      </c>
      <c r="H752" s="139"/>
      <c r="I752" s="137"/>
      <c r="J752" s="140"/>
      <c r="K752" s="141"/>
      <c r="L752" s="142"/>
      <c r="M752" s="142"/>
      <c r="N752" s="138"/>
      <c r="O752" s="138"/>
      <c r="P752" s="138"/>
    </row>
    <row r="753" spans="1:18" x14ac:dyDescent="0.35">
      <c r="A753" s="137">
        <v>2</v>
      </c>
      <c r="B753" s="138" t="s">
        <v>61</v>
      </c>
      <c r="C753" s="138" t="s">
        <v>483</v>
      </c>
      <c r="D753" s="138" t="s">
        <v>110</v>
      </c>
      <c r="E753" s="138" t="s">
        <v>484</v>
      </c>
      <c r="F753" s="138" t="s">
        <v>180</v>
      </c>
      <c r="G753" s="138" t="s">
        <v>1157</v>
      </c>
      <c r="H753" s="139">
        <v>3743</v>
      </c>
      <c r="I753" s="137">
        <v>3</v>
      </c>
      <c r="J753" s="142">
        <f>สกลนคร!F78</f>
        <v>165029.41</v>
      </c>
      <c r="K753" s="141">
        <f>สกลนคร!AG78</f>
        <v>261866.66</v>
      </c>
      <c r="L753" s="142">
        <f>สกลนคร!AH78</f>
        <v>602853.3899999999</v>
      </c>
      <c r="M753" s="142">
        <f>สกลนคร!AI78</f>
        <v>717933.5</v>
      </c>
      <c r="N753" s="138"/>
      <c r="O753" s="138"/>
      <c r="P753" s="138"/>
      <c r="Q753" s="130">
        <f t="shared" si="27"/>
        <v>-115080.1100000001</v>
      </c>
      <c r="R753" s="131">
        <f t="shared" si="28"/>
        <v>161.06155223083087</v>
      </c>
    </row>
    <row r="754" spans="1:18" x14ac:dyDescent="0.35">
      <c r="A754" s="137">
        <v>3</v>
      </c>
      <c r="B754" s="138" t="s">
        <v>61</v>
      </c>
      <c r="C754" s="138" t="s">
        <v>483</v>
      </c>
      <c r="D754" s="138" t="s">
        <v>110</v>
      </c>
      <c r="E754" s="138" t="s">
        <v>484</v>
      </c>
      <c r="F754" s="138" t="s">
        <v>180</v>
      </c>
      <c r="G754" s="138" t="s">
        <v>1158</v>
      </c>
      <c r="H754" s="139">
        <v>3747</v>
      </c>
      <c r="I754" s="137">
        <v>3</v>
      </c>
      <c r="J754" s="142">
        <f>สกลนคร!F79</f>
        <v>59178.87</v>
      </c>
      <c r="K754" s="141">
        <f>สกลนคร!AG79</f>
        <v>115492.34000000001</v>
      </c>
      <c r="L754" s="142">
        <f>สกลนคร!AH79</f>
        <v>805840.72</v>
      </c>
      <c r="M754" s="142">
        <f>สกลนคร!AI79</f>
        <v>773475.96000000008</v>
      </c>
      <c r="N754" s="138"/>
      <c r="O754" s="138"/>
      <c r="P754" s="138"/>
      <c r="Q754" s="130">
        <f t="shared" si="27"/>
        <v>32364.759999999893</v>
      </c>
      <c r="R754" s="131">
        <f t="shared" si="28"/>
        <v>215.06290899386175</v>
      </c>
    </row>
    <row r="755" spans="1:18" x14ac:dyDescent="0.35">
      <c r="A755" s="137">
        <v>4</v>
      </c>
      <c r="B755" s="138" t="s">
        <v>61</v>
      </c>
      <c r="C755" s="138" t="s">
        <v>483</v>
      </c>
      <c r="D755" s="138" t="s">
        <v>110</v>
      </c>
      <c r="E755" s="138" t="s">
        <v>484</v>
      </c>
      <c r="F755" s="138" t="s">
        <v>180</v>
      </c>
      <c r="G755" s="138" t="s">
        <v>1159</v>
      </c>
      <c r="H755" s="139">
        <v>3095</v>
      </c>
      <c r="I755" s="137">
        <v>3</v>
      </c>
      <c r="J755" s="142">
        <f>สกลนคร!F80</f>
        <v>220014.52</v>
      </c>
      <c r="K755" s="141">
        <f>สกลนคร!AG80</f>
        <v>285238.67</v>
      </c>
      <c r="L755" s="142">
        <f>สกลนคร!AH80</f>
        <v>685967.07000000007</v>
      </c>
      <c r="M755" s="142">
        <f>สกลนคร!AI80</f>
        <v>663745.09</v>
      </c>
      <c r="N755" s="138"/>
      <c r="O755" s="138"/>
      <c r="P755" s="138"/>
      <c r="Q755" s="130">
        <f t="shared" si="27"/>
        <v>22221.980000000098</v>
      </c>
      <c r="R755" s="131">
        <f t="shared" si="28"/>
        <v>221.63717932148629</v>
      </c>
    </row>
    <row r="756" spans="1:18" x14ac:dyDescent="0.35">
      <c r="A756" s="137">
        <v>5</v>
      </c>
      <c r="B756" s="138" t="s">
        <v>61</v>
      </c>
      <c r="C756" s="138" t="s">
        <v>483</v>
      </c>
      <c r="D756" s="138" t="s">
        <v>110</v>
      </c>
      <c r="E756" s="138" t="s">
        <v>484</v>
      </c>
      <c r="F756" s="138" t="s">
        <v>180</v>
      </c>
      <c r="G756" s="138" t="s">
        <v>1160</v>
      </c>
      <c r="H756" s="139">
        <v>1530</v>
      </c>
      <c r="I756" s="137">
        <v>2</v>
      </c>
      <c r="J756" s="142">
        <f>สกลนคร!F81</f>
        <v>157177.84</v>
      </c>
      <c r="K756" s="141">
        <f>สกลนคร!AG81</f>
        <v>174048.27</v>
      </c>
      <c r="L756" s="142">
        <f>สกลนคร!AH81</f>
        <v>513276</v>
      </c>
      <c r="M756" s="142">
        <f>สกลนคร!AI81</f>
        <v>479786.03</v>
      </c>
      <c r="N756" s="138"/>
      <c r="O756" s="138"/>
      <c r="P756" s="138"/>
      <c r="Q756" s="130">
        <f t="shared" si="27"/>
        <v>33489.969999999972</v>
      </c>
      <c r="R756" s="131">
        <f t="shared" si="28"/>
        <v>335.47450980392159</v>
      </c>
    </row>
    <row r="757" spans="1:18" x14ac:dyDescent="0.35">
      <c r="A757" s="137">
        <v>6</v>
      </c>
      <c r="B757" s="138" t="s">
        <v>61</v>
      </c>
      <c r="C757" s="138" t="s">
        <v>483</v>
      </c>
      <c r="D757" s="138" t="s">
        <v>110</v>
      </c>
      <c r="E757" s="138" t="s">
        <v>484</v>
      </c>
      <c r="F757" s="138" t="s">
        <v>180</v>
      </c>
      <c r="G757" s="138" t="s">
        <v>1161</v>
      </c>
      <c r="H757" s="139">
        <v>4004</v>
      </c>
      <c r="I757" s="137">
        <v>3</v>
      </c>
      <c r="J757" s="142">
        <f>สกลนคร!F82</f>
        <v>98243.07</v>
      </c>
      <c r="K757" s="141">
        <f>สกลนคร!AG82</f>
        <v>137068.98000000001</v>
      </c>
      <c r="L757" s="142">
        <f>สกลนคร!AH82</f>
        <v>601737.44999999995</v>
      </c>
      <c r="M757" s="142">
        <f>สกลนคร!AI82</f>
        <v>605058.96</v>
      </c>
      <c r="N757" s="138"/>
      <c r="O757" s="138"/>
      <c r="P757" s="138"/>
      <c r="Q757" s="130">
        <f t="shared" si="27"/>
        <v>-3321.5100000000093</v>
      </c>
      <c r="R757" s="131">
        <f t="shared" si="28"/>
        <v>150.28407842157841</v>
      </c>
    </row>
    <row r="758" spans="1:18" x14ac:dyDescent="0.35">
      <c r="A758" s="137">
        <v>7</v>
      </c>
      <c r="B758" s="138" t="s">
        <v>61</v>
      </c>
      <c r="C758" s="138" t="s">
        <v>483</v>
      </c>
      <c r="D758" s="138" t="s">
        <v>110</v>
      </c>
      <c r="E758" s="138" t="s">
        <v>484</v>
      </c>
      <c r="F758" s="138" t="s">
        <v>180</v>
      </c>
      <c r="G758" s="138" t="s">
        <v>1162</v>
      </c>
      <c r="H758" s="139">
        <v>6265</v>
      </c>
      <c r="I758" s="137">
        <v>5</v>
      </c>
      <c r="J758" s="142">
        <f>สกลนคร!F83</f>
        <v>312874.42</v>
      </c>
      <c r="K758" s="141">
        <f>สกลนคร!AG83</f>
        <v>378904.6</v>
      </c>
      <c r="L758" s="142">
        <f>สกลนคร!AH83</f>
        <v>998441.73</v>
      </c>
      <c r="M758" s="142">
        <f>สกลนคร!AI83</f>
        <v>932192.41999999993</v>
      </c>
      <c r="N758" s="138"/>
      <c r="O758" s="138"/>
      <c r="P758" s="138"/>
      <c r="Q758" s="130">
        <f t="shared" si="27"/>
        <v>66249.310000000056</v>
      </c>
      <c r="R758" s="131">
        <f t="shared" si="28"/>
        <v>159.36819313647246</v>
      </c>
    </row>
    <row r="759" spans="1:18" x14ac:dyDescent="0.35">
      <c r="A759" s="137">
        <v>8</v>
      </c>
      <c r="B759" s="138" t="s">
        <v>61</v>
      </c>
      <c r="C759" s="138" t="s">
        <v>483</v>
      </c>
      <c r="D759" s="138" t="s">
        <v>110</v>
      </c>
      <c r="E759" s="138" t="s">
        <v>484</v>
      </c>
      <c r="F759" s="138" t="s">
        <v>180</v>
      </c>
      <c r="G759" s="138" t="s">
        <v>1163</v>
      </c>
      <c r="H759" s="139">
        <v>4051</v>
      </c>
      <c r="I759" s="137">
        <v>3</v>
      </c>
      <c r="J759" s="142">
        <f>สกลนคร!F84</f>
        <v>165731.95000000001</v>
      </c>
      <c r="K759" s="141">
        <f>สกลนคร!AG84</f>
        <v>200067.08000000002</v>
      </c>
      <c r="L759" s="142">
        <f>สกลนคร!AH84</f>
        <v>757669.25</v>
      </c>
      <c r="M759" s="142">
        <f>สกลนคร!AI84</f>
        <v>678414.83</v>
      </c>
      <c r="N759" s="138"/>
      <c r="O759" s="138"/>
      <c r="P759" s="138"/>
      <c r="Q759" s="130">
        <f t="shared" si="27"/>
        <v>79254.420000000042</v>
      </c>
      <c r="R759" s="131">
        <f t="shared" si="28"/>
        <v>187.03264626018267</v>
      </c>
    </row>
    <row r="760" spans="1:18" x14ac:dyDescent="0.35">
      <c r="A760" s="137">
        <v>9</v>
      </c>
      <c r="B760" s="138" t="s">
        <v>61</v>
      </c>
      <c r="C760" s="138" t="s">
        <v>483</v>
      </c>
      <c r="D760" s="138" t="s">
        <v>110</v>
      </c>
      <c r="E760" s="138" t="s">
        <v>484</v>
      </c>
      <c r="F760" s="138" t="s">
        <v>180</v>
      </c>
      <c r="G760" s="138" t="s">
        <v>1164</v>
      </c>
      <c r="H760" s="139">
        <v>3423</v>
      </c>
      <c r="I760" s="137">
        <v>3</v>
      </c>
      <c r="J760" s="142">
        <f>สกลนคร!F85</f>
        <v>181217.66</v>
      </c>
      <c r="K760" s="141">
        <f>สกลนคร!AG85</f>
        <v>194823</v>
      </c>
      <c r="L760" s="142">
        <f>สกลนคร!AH85</f>
        <v>728549.38</v>
      </c>
      <c r="M760" s="142">
        <f>สกลนคร!AI85</f>
        <v>689622.1</v>
      </c>
      <c r="N760" s="138"/>
      <c r="O760" s="138"/>
      <c r="P760" s="138"/>
      <c r="Q760" s="130">
        <f t="shared" si="27"/>
        <v>38927.280000000028</v>
      </c>
      <c r="R760" s="131">
        <f t="shared" si="28"/>
        <v>212.83943324569091</v>
      </c>
    </row>
    <row r="761" spans="1:18" x14ac:dyDescent="0.35">
      <c r="A761" s="137">
        <v>10</v>
      </c>
      <c r="B761" s="138" t="s">
        <v>61</v>
      </c>
      <c r="C761" s="138" t="s">
        <v>483</v>
      </c>
      <c r="D761" s="138" t="s">
        <v>110</v>
      </c>
      <c r="E761" s="138" t="s">
        <v>484</v>
      </c>
      <c r="F761" s="138" t="s">
        <v>180</v>
      </c>
      <c r="G761" s="138" t="s">
        <v>1165</v>
      </c>
      <c r="H761" s="139">
        <v>1355</v>
      </c>
      <c r="I761" s="137">
        <v>1</v>
      </c>
      <c r="J761" s="142">
        <f>สกลนคร!F86</f>
        <v>152588.85</v>
      </c>
      <c r="K761" s="141">
        <f>สกลนคร!AG86</f>
        <v>196112.73</v>
      </c>
      <c r="L761" s="142">
        <f>สกลนคร!AH86</f>
        <v>420105.78</v>
      </c>
      <c r="M761" s="142">
        <f>สกลนคร!AI86</f>
        <v>398588.27999999997</v>
      </c>
      <c r="N761" s="138"/>
      <c r="O761" s="138"/>
      <c r="P761" s="138"/>
      <c r="Q761" s="130">
        <f t="shared" si="27"/>
        <v>21517.500000000058</v>
      </c>
      <c r="R761" s="131">
        <f t="shared" si="28"/>
        <v>310.04116605166053</v>
      </c>
    </row>
    <row r="762" spans="1:18" s="149" customFormat="1" x14ac:dyDescent="0.35">
      <c r="A762" s="143">
        <v>6</v>
      </c>
      <c r="B762" s="144" t="s">
        <v>61</v>
      </c>
      <c r="C762" s="144"/>
      <c r="D762" s="144"/>
      <c r="E762" s="144" t="s">
        <v>77</v>
      </c>
      <c r="F762" s="144"/>
      <c r="G762" s="144" t="s">
        <v>486</v>
      </c>
      <c r="H762" s="150">
        <f>SUM(H753:H761)</f>
        <v>31213</v>
      </c>
      <c r="I762" s="143"/>
      <c r="J762" s="146">
        <f>SUM(J752:J761)</f>
        <v>1512056.5899999999</v>
      </c>
      <c r="K762" s="146">
        <f>SUM(K752:K761)</f>
        <v>1943622.33</v>
      </c>
      <c r="L762" s="146">
        <f>SUM(L752:L761)</f>
        <v>6114440.7699999996</v>
      </c>
      <c r="M762" s="146">
        <f>SUM(M752:M761)</f>
        <v>5938817.1699999999</v>
      </c>
      <c r="N762" s="144">
        <v>9</v>
      </c>
      <c r="O762" s="144">
        <v>9</v>
      </c>
      <c r="P762" s="144">
        <f>N762-O762</f>
        <v>0</v>
      </c>
      <c r="Q762" s="147">
        <f t="shared" si="27"/>
        <v>175623.59999999963</v>
      </c>
      <c r="R762" s="148">
        <f>L762/H762</f>
        <v>195.89404318713355</v>
      </c>
    </row>
    <row r="763" spans="1:18" x14ac:dyDescent="0.35">
      <c r="A763" s="137">
        <v>1</v>
      </c>
      <c r="B763" s="138" t="s">
        <v>61</v>
      </c>
      <c r="C763" s="138" t="s">
        <v>487</v>
      </c>
      <c r="D763" s="138" t="s">
        <v>117</v>
      </c>
      <c r="E763" s="138" t="s">
        <v>488</v>
      </c>
      <c r="F763" s="138" t="s">
        <v>210</v>
      </c>
      <c r="G763" s="138" t="s">
        <v>489</v>
      </c>
      <c r="H763" s="139"/>
      <c r="I763" s="137"/>
      <c r="J763" s="140"/>
      <c r="K763" s="141"/>
      <c r="L763" s="142"/>
      <c r="M763" s="142"/>
      <c r="N763" s="138"/>
      <c r="O763" s="138"/>
      <c r="P763" s="138"/>
    </row>
    <row r="764" spans="1:18" x14ac:dyDescent="0.35">
      <c r="A764" s="137">
        <v>2</v>
      </c>
      <c r="B764" s="138" t="s">
        <v>61</v>
      </c>
      <c r="C764" s="138" t="s">
        <v>487</v>
      </c>
      <c r="D764" s="138" t="s">
        <v>117</v>
      </c>
      <c r="E764" s="138" t="s">
        <v>488</v>
      </c>
      <c r="F764" s="138" t="s">
        <v>180</v>
      </c>
      <c r="G764" s="138" t="s">
        <v>1166</v>
      </c>
      <c r="H764" s="139">
        <v>2146</v>
      </c>
      <c r="I764" s="137">
        <v>2</v>
      </c>
      <c r="J764" s="142">
        <f>สกลนคร!F87</f>
        <v>334340.55</v>
      </c>
      <c r="K764" s="141">
        <f>สกลนคร!AG87</f>
        <v>273621.13</v>
      </c>
      <c r="L764" s="142">
        <f>สกลนคร!AH87</f>
        <v>263433.33999999997</v>
      </c>
      <c r="M764" s="142">
        <f>สกลนคร!AI87</f>
        <v>370890.83999999997</v>
      </c>
      <c r="N764" s="138"/>
      <c r="O764" s="138"/>
      <c r="P764" s="138"/>
      <c r="Q764" s="130">
        <f t="shared" si="27"/>
        <v>-107457.5</v>
      </c>
      <c r="R764" s="131">
        <f t="shared" si="28"/>
        <v>122.75551724137929</v>
      </c>
    </row>
    <row r="765" spans="1:18" x14ac:dyDescent="0.35">
      <c r="A765" s="137">
        <v>3</v>
      </c>
      <c r="B765" s="138" t="s">
        <v>61</v>
      </c>
      <c r="C765" s="138" t="s">
        <v>487</v>
      </c>
      <c r="D765" s="138" t="s">
        <v>117</v>
      </c>
      <c r="E765" s="138" t="s">
        <v>488</v>
      </c>
      <c r="F765" s="138" t="s">
        <v>180</v>
      </c>
      <c r="G765" s="138" t="s">
        <v>1167</v>
      </c>
      <c r="H765" s="139">
        <v>1277</v>
      </c>
      <c r="I765" s="137">
        <v>1</v>
      </c>
      <c r="J765" s="142">
        <f>สกลนคร!F88</f>
        <v>218818.42</v>
      </c>
      <c r="K765" s="141">
        <f>สกลนคร!AG88</f>
        <v>129825.89000000001</v>
      </c>
      <c r="L765" s="142">
        <f>สกลนคร!AH88</f>
        <v>230590.23</v>
      </c>
      <c r="M765" s="142">
        <f>สกลนคร!AI88</f>
        <v>332228.63999999996</v>
      </c>
      <c r="N765" s="138"/>
      <c r="O765" s="138"/>
      <c r="P765" s="138"/>
      <c r="Q765" s="130">
        <f t="shared" si="27"/>
        <v>-101638.40999999995</v>
      </c>
      <c r="R765" s="131">
        <f t="shared" si="28"/>
        <v>180.57183241973377</v>
      </c>
    </row>
    <row r="766" spans="1:18" x14ac:dyDescent="0.35">
      <c r="A766" s="137">
        <v>4</v>
      </c>
      <c r="B766" s="138" t="s">
        <v>61</v>
      </c>
      <c r="C766" s="138" t="s">
        <v>487</v>
      </c>
      <c r="D766" s="138" t="s">
        <v>117</v>
      </c>
      <c r="E766" s="138" t="s">
        <v>488</v>
      </c>
      <c r="F766" s="138" t="s">
        <v>180</v>
      </c>
      <c r="G766" s="138" t="s">
        <v>1168</v>
      </c>
      <c r="H766" s="139">
        <v>2783</v>
      </c>
      <c r="I766" s="137">
        <v>2</v>
      </c>
      <c r="J766" s="142">
        <f>สกลนคร!F89</f>
        <v>397048.02</v>
      </c>
      <c r="K766" s="141">
        <f>สกลนคร!AG89</f>
        <v>257726.33000000002</v>
      </c>
      <c r="L766" s="142">
        <f>สกลนคร!AH89</f>
        <v>433694.35</v>
      </c>
      <c r="M766" s="142">
        <f>สกลนคร!AI89</f>
        <v>528865.13</v>
      </c>
      <c r="N766" s="138"/>
      <c r="O766" s="138"/>
      <c r="P766" s="138"/>
      <c r="Q766" s="130">
        <f t="shared" si="27"/>
        <v>-95170.780000000028</v>
      </c>
      <c r="R766" s="131">
        <f t="shared" si="28"/>
        <v>155.83699245418612</v>
      </c>
    </row>
    <row r="767" spans="1:18" x14ac:dyDescent="0.35">
      <c r="A767" s="137">
        <v>5</v>
      </c>
      <c r="B767" s="138" t="s">
        <v>61</v>
      </c>
      <c r="C767" s="138" t="s">
        <v>487</v>
      </c>
      <c r="D767" s="138" t="s">
        <v>117</v>
      </c>
      <c r="E767" s="138" t="s">
        <v>488</v>
      </c>
      <c r="F767" s="138" t="s">
        <v>180</v>
      </c>
      <c r="G767" s="138" t="s">
        <v>1169</v>
      </c>
      <c r="H767" s="139">
        <v>1769</v>
      </c>
      <c r="I767" s="137">
        <v>2</v>
      </c>
      <c r="J767" s="142">
        <f>สกลนคร!F90</f>
        <v>104243.91</v>
      </c>
      <c r="K767" s="141">
        <f>สกลนคร!AG90</f>
        <v>-74095.78</v>
      </c>
      <c r="L767" s="142">
        <f>สกลนคร!AH90</f>
        <v>172145.9</v>
      </c>
      <c r="M767" s="142">
        <f>สกลนคร!AI90</f>
        <v>310134.60000000003</v>
      </c>
      <c r="N767" s="138"/>
      <c r="O767" s="138"/>
      <c r="P767" s="138"/>
      <c r="Q767" s="130">
        <f t="shared" si="27"/>
        <v>-137988.70000000004</v>
      </c>
      <c r="R767" s="131">
        <f t="shared" si="28"/>
        <v>97.312549462973422</v>
      </c>
    </row>
    <row r="768" spans="1:18" s="149" customFormat="1" x14ac:dyDescent="0.35">
      <c r="A768" s="143">
        <v>7</v>
      </c>
      <c r="B768" s="144" t="s">
        <v>61</v>
      </c>
      <c r="C768" s="144"/>
      <c r="D768" s="144"/>
      <c r="E768" s="144" t="s">
        <v>77</v>
      </c>
      <c r="F768" s="144"/>
      <c r="G768" s="144" t="s">
        <v>490</v>
      </c>
      <c r="H768" s="150">
        <f>SUM(H764:H767)</f>
        <v>7975</v>
      </c>
      <c r="I768" s="143"/>
      <c r="J768" s="146">
        <f>SUM(J763:J767)</f>
        <v>1054450.8999999999</v>
      </c>
      <c r="K768" s="146">
        <f>SUM(K763:K767)</f>
        <v>587077.57000000007</v>
      </c>
      <c r="L768" s="146">
        <f>SUM(L763:L767)</f>
        <v>1099863.8199999998</v>
      </c>
      <c r="M768" s="146">
        <f>SUM(M763:M767)</f>
        <v>1542119.21</v>
      </c>
      <c r="N768" s="144">
        <v>4</v>
      </c>
      <c r="O768" s="144">
        <v>4</v>
      </c>
      <c r="P768" s="144">
        <f>N768-O768</f>
        <v>0</v>
      </c>
      <c r="Q768" s="147">
        <f t="shared" si="27"/>
        <v>-442255.39000000013</v>
      </c>
      <c r="R768" s="148">
        <f>L768/H768</f>
        <v>137.91395862068964</v>
      </c>
    </row>
    <row r="769" spans="1:18" x14ac:dyDescent="0.35">
      <c r="A769" s="137">
        <v>1</v>
      </c>
      <c r="B769" s="138" t="s">
        <v>61</v>
      </c>
      <c r="C769" s="138" t="s">
        <v>491</v>
      </c>
      <c r="D769" s="138" t="s">
        <v>124</v>
      </c>
      <c r="E769" s="138" t="s">
        <v>492</v>
      </c>
      <c r="F769" s="138" t="s">
        <v>210</v>
      </c>
      <c r="G769" s="138" t="s">
        <v>493</v>
      </c>
      <c r="H769" s="139"/>
      <c r="I769" s="137"/>
      <c r="J769" s="140"/>
      <c r="K769" s="141"/>
      <c r="L769" s="142"/>
      <c r="M769" s="142"/>
      <c r="N769" s="138"/>
      <c r="O769" s="138"/>
      <c r="P769" s="138"/>
    </row>
    <row r="770" spans="1:18" x14ac:dyDescent="0.35">
      <c r="A770" s="137">
        <v>2</v>
      </c>
      <c r="B770" s="138" t="s">
        <v>61</v>
      </c>
      <c r="C770" s="138" t="s">
        <v>491</v>
      </c>
      <c r="D770" s="138" t="s">
        <v>124</v>
      </c>
      <c r="E770" s="138" t="s">
        <v>492</v>
      </c>
      <c r="F770" s="138" t="s">
        <v>180</v>
      </c>
      <c r="G770" s="138" t="s">
        <v>1170</v>
      </c>
      <c r="H770" s="139">
        <v>5781</v>
      </c>
      <c r="I770" s="137">
        <v>4</v>
      </c>
      <c r="J770" s="142">
        <f>สกลนคร!F91</f>
        <v>197158.22</v>
      </c>
      <c r="K770" s="141">
        <f>สกลนคร!AG91</f>
        <v>277826.57</v>
      </c>
      <c r="L770" s="142">
        <f>สกลนคร!AH91</f>
        <v>877420.45</v>
      </c>
      <c r="M770" s="142">
        <f>สกลนคร!AI91</f>
        <v>922743.32</v>
      </c>
      <c r="N770" s="138"/>
      <c r="O770" s="138"/>
      <c r="P770" s="138"/>
      <c r="Q770" s="130">
        <f t="shared" si="27"/>
        <v>-45322.869999999995</v>
      </c>
      <c r="R770" s="131">
        <f t="shared" si="28"/>
        <v>151.77658709565819</v>
      </c>
    </row>
    <row r="771" spans="1:18" x14ac:dyDescent="0.35">
      <c r="A771" s="137">
        <v>3</v>
      </c>
      <c r="B771" s="138" t="s">
        <v>61</v>
      </c>
      <c r="C771" s="138" t="s">
        <v>491</v>
      </c>
      <c r="D771" s="138" t="s">
        <v>124</v>
      </c>
      <c r="E771" s="138" t="s">
        <v>492</v>
      </c>
      <c r="F771" s="138" t="s">
        <v>180</v>
      </c>
      <c r="G771" s="138" t="s">
        <v>1171</v>
      </c>
      <c r="H771" s="139">
        <v>2515</v>
      </c>
      <c r="I771" s="137">
        <v>2</v>
      </c>
      <c r="J771" s="142">
        <f>สกลนคร!F92</f>
        <v>86267.33</v>
      </c>
      <c r="K771" s="141">
        <f>สกลนคร!AG92</f>
        <v>7535.0899999999965</v>
      </c>
      <c r="L771" s="142">
        <f>สกลนคร!AH92</f>
        <v>517760.24</v>
      </c>
      <c r="M771" s="142">
        <f>สกลนคร!AI92</f>
        <v>573941.89</v>
      </c>
      <c r="N771" s="138"/>
      <c r="O771" s="138"/>
      <c r="P771" s="138"/>
      <c r="Q771" s="130">
        <f t="shared" si="27"/>
        <v>-56181.650000000023</v>
      </c>
      <c r="R771" s="131">
        <f t="shared" si="28"/>
        <v>205.86888270377733</v>
      </c>
    </row>
    <row r="772" spans="1:18" x14ac:dyDescent="0.35">
      <c r="A772" s="137">
        <v>4</v>
      </c>
      <c r="B772" s="138" t="s">
        <v>61</v>
      </c>
      <c r="C772" s="138" t="s">
        <v>491</v>
      </c>
      <c r="D772" s="138" t="s">
        <v>124</v>
      </c>
      <c r="E772" s="138" t="s">
        <v>492</v>
      </c>
      <c r="F772" s="138" t="s">
        <v>180</v>
      </c>
      <c r="G772" s="138" t="s">
        <v>1172</v>
      </c>
      <c r="H772" s="139">
        <v>3488</v>
      </c>
      <c r="I772" s="137">
        <v>3</v>
      </c>
      <c r="J772" s="142">
        <f>สกลนคร!F93</f>
        <v>166908.73000000001</v>
      </c>
      <c r="K772" s="141">
        <f>สกลนคร!AG93</f>
        <v>176624.23</v>
      </c>
      <c r="L772" s="142">
        <f>สกลนคร!AH93</f>
        <v>676067.87</v>
      </c>
      <c r="M772" s="142">
        <f>สกลนคร!AI93</f>
        <v>729328.09</v>
      </c>
      <c r="N772" s="138"/>
      <c r="O772" s="138"/>
      <c r="P772" s="138"/>
      <c r="Q772" s="130">
        <f t="shared" si="27"/>
        <v>-53260.219999999972</v>
      </c>
      <c r="R772" s="131">
        <f t="shared" si="28"/>
        <v>193.82679759174312</v>
      </c>
    </row>
    <row r="773" spans="1:18" x14ac:dyDescent="0.35">
      <c r="A773" s="137">
        <v>5</v>
      </c>
      <c r="B773" s="138" t="s">
        <v>61</v>
      </c>
      <c r="C773" s="138" t="s">
        <v>491</v>
      </c>
      <c r="D773" s="138" t="s">
        <v>124</v>
      </c>
      <c r="E773" s="138" t="s">
        <v>492</v>
      </c>
      <c r="F773" s="138" t="s">
        <v>180</v>
      </c>
      <c r="G773" s="138" t="s">
        <v>1173</v>
      </c>
      <c r="H773" s="139">
        <v>6008</v>
      </c>
      <c r="I773" s="137">
        <v>5</v>
      </c>
      <c r="J773" s="142">
        <f>สกลนคร!F94</f>
        <v>12966.25</v>
      </c>
      <c r="K773" s="141">
        <f>สกลนคร!AG94</f>
        <v>80370.28</v>
      </c>
      <c r="L773" s="142">
        <f>สกลนคร!AH94</f>
        <v>1199851.71</v>
      </c>
      <c r="M773" s="142">
        <f>สกลนคร!AI94</f>
        <v>1236008.28</v>
      </c>
      <c r="N773" s="138"/>
      <c r="O773" s="138"/>
      <c r="P773" s="138"/>
      <c r="Q773" s="130">
        <f t="shared" si="27"/>
        <v>-36156.570000000065</v>
      </c>
      <c r="R773" s="131">
        <f t="shared" si="28"/>
        <v>199.70900632490012</v>
      </c>
    </row>
    <row r="774" spans="1:18" x14ac:dyDescent="0.35">
      <c r="A774" s="137">
        <v>6</v>
      </c>
      <c r="B774" s="138" t="s">
        <v>61</v>
      </c>
      <c r="C774" s="138" t="s">
        <v>491</v>
      </c>
      <c r="D774" s="138" t="s">
        <v>124</v>
      </c>
      <c r="E774" s="138" t="s">
        <v>492</v>
      </c>
      <c r="F774" s="138" t="s">
        <v>180</v>
      </c>
      <c r="G774" s="138" t="s">
        <v>1174</v>
      </c>
      <c r="H774" s="139">
        <v>4020</v>
      </c>
      <c r="I774" s="137">
        <v>3</v>
      </c>
      <c r="J774" s="142">
        <f>สกลนคร!F95</f>
        <v>198462.89</v>
      </c>
      <c r="K774" s="141">
        <f>สกลนคร!AG95</f>
        <v>265988.43</v>
      </c>
      <c r="L774" s="142">
        <f>สกลนคร!AH95</f>
        <v>682070.79</v>
      </c>
      <c r="M774" s="142">
        <f>สกลนคร!AI95</f>
        <v>665563.05999999994</v>
      </c>
      <c r="N774" s="138"/>
      <c r="O774" s="138"/>
      <c r="P774" s="138"/>
      <c r="Q774" s="130">
        <f t="shared" si="27"/>
        <v>16507.730000000098</v>
      </c>
      <c r="R774" s="131">
        <f t="shared" si="28"/>
        <v>169.66935074626866</v>
      </c>
    </row>
    <row r="775" spans="1:18" x14ac:dyDescent="0.35">
      <c r="A775" s="137">
        <v>7</v>
      </c>
      <c r="B775" s="138" t="s">
        <v>61</v>
      </c>
      <c r="C775" s="138" t="s">
        <v>491</v>
      </c>
      <c r="D775" s="138" t="s">
        <v>124</v>
      </c>
      <c r="E775" s="138" t="s">
        <v>492</v>
      </c>
      <c r="F775" s="138" t="s">
        <v>180</v>
      </c>
      <c r="G775" s="138" t="s">
        <v>1175</v>
      </c>
      <c r="H775" s="139">
        <v>4210</v>
      </c>
      <c r="I775" s="137">
        <v>3</v>
      </c>
      <c r="J775" s="142">
        <f>สกลนคร!F96</f>
        <v>425149.86</v>
      </c>
      <c r="K775" s="141">
        <f>สกลนคร!AG96</f>
        <v>491434.17</v>
      </c>
      <c r="L775" s="142">
        <f>สกลนคร!AH96</f>
        <v>999346.07</v>
      </c>
      <c r="M775" s="142">
        <f>สกลนคร!AI96</f>
        <v>717829.34</v>
      </c>
      <c r="N775" s="138"/>
      <c r="O775" s="138"/>
      <c r="P775" s="138"/>
      <c r="Q775" s="130">
        <f t="shared" ref="Q775:Q838" si="29">L775-M775</f>
        <v>281516.73</v>
      </c>
      <c r="R775" s="131">
        <f t="shared" ref="R775:R838" si="30">L775/H775</f>
        <v>237.37436342042753</v>
      </c>
    </row>
    <row r="776" spans="1:18" x14ac:dyDescent="0.35">
      <c r="A776" s="137">
        <v>8</v>
      </c>
      <c r="B776" s="138" t="s">
        <v>61</v>
      </c>
      <c r="C776" s="138" t="s">
        <v>491</v>
      </c>
      <c r="D776" s="138" t="s">
        <v>124</v>
      </c>
      <c r="E776" s="138" t="s">
        <v>492</v>
      </c>
      <c r="F776" s="138" t="s">
        <v>180</v>
      </c>
      <c r="G776" s="138" t="s">
        <v>1176</v>
      </c>
      <c r="H776" s="139">
        <v>3316</v>
      </c>
      <c r="I776" s="137">
        <v>3</v>
      </c>
      <c r="J776" s="142">
        <f>สกลนคร!F97</f>
        <v>195062.58</v>
      </c>
      <c r="K776" s="141">
        <f>สกลนคร!AG97</f>
        <v>228653.56</v>
      </c>
      <c r="L776" s="142">
        <f>สกลนคร!AH97</f>
        <v>655056.72</v>
      </c>
      <c r="M776" s="142">
        <f>สกลนคร!AI97</f>
        <v>677805.81</v>
      </c>
      <c r="N776" s="138"/>
      <c r="O776" s="138"/>
      <c r="P776" s="138"/>
      <c r="Q776" s="130">
        <f t="shared" si="29"/>
        <v>-22749.090000000084</v>
      </c>
      <c r="R776" s="131">
        <f t="shared" si="30"/>
        <v>197.544246079614</v>
      </c>
    </row>
    <row r="777" spans="1:18" x14ac:dyDescent="0.35">
      <c r="A777" s="137">
        <v>9</v>
      </c>
      <c r="B777" s="138" t="s">
        <v>61</v>
      </c>
      <c r="C777" s="138" t="s">
        <v>491</v>
      </c>
      <c r="D777" s="138" t="s">
        <v>124</v>
      </c>
      <c r="E777" s="138" t="s">
        <v>492</v>
      </c>
      <c r="F777" s="138" t="s">
        <v>180</v>
      </c>
      <c r="G777" s="138" t="s">
        <v>1177</v>
      </c>
      <c r="H777" s="139">
        <v>6867</v>
      </c>
      <c r="I777" s="137">
        <v>5</v>
      </c>
      <c r="J777" s="142">
        <f>สกลนคร!F98</f>
        <v>64293.64</v>
      </c>
      <c r="K777" s="141">
        <f>สกลนคร!AG98</f>
        <v>154134.85999999999</v>
      </c>
      <c r="L777" s="142">
        <f>สกลนคร!AH98</f>
        <v>608922.89</v>
      </c>
      <c r="M777" s="142">
        <f>สกลนคร!AI98</f>
        <v>683609.08</v>
      </c>
      <c r="N777" s="138"/>
      <c r="O777" s="138"/>
      <c r="P777" s="138"/>
      <c r="Q777" s="130">
        <f t="shared" si="29"/>
        <v>-74686.189999999944</v>
      </c>
      <c r="R777" s="131">
        <f t="shared" si="30"/>
        <v>88.673786223969714</v>
      </c>
    </row>
    <row r="778" spans="1:18" x14ac:dyDescent="0.35">
      <c r="A778" s="137">
        <v>10</v>
      </c>
      <c r="B778" s="138" t="s">
        <v>61</v>
      </c>
      <c r="C778" s="138" t="s">
        <v>491</v>
      </c>
      <c r="D778" s="138" t="s">
        <v>124</v>
      </c>
      <c r="E778" s="138" t="s">
        <v>492</v>
      </c>
      <c r="F778" s="138" t="s">
        <v>180</v>
      </c>
      <c r="G778" s="138" t="s">
        <v>1178</v>
      </c>
      <c r="H778" s="139">
        <v>3657</v>
      </c>
      <c r="I778" s="137">
        <v>3</v>
      </c>
      <c r="J778" s="142">
        <f>สกลนคร!F99</f>
        <v>174915.45</v>
      </c>
      <c r="K778" s="141">
        <f>สกลนคร!AG99</f>
        <v>212792.17</v>
      </c>
      <c r="L778" s="142">
        <f>สกลนคร!AH99</f>
        <v>510871.29</v>
      </c>
      <c r="M778" s="142">
        <f>สกลนคร!AI99</f>
        <v>580867.73</v>
      </c>
      <c r="N778" s="138"/>
      <c r="O778" s="138"/>
      <c r="P778" s="138"/>
      <c r="Q778" s="130">
        <f t="shared" si="29"/>
        <v>-69996.44</v>
      </c>
      <c r="R778" s="131">
        <f t="shared" si="30"/>
        <v>139.69682526661197</v>
      </c>
    </row>
    <row r="779" spans="1:18" x14ac:dyDescent="0.35">
      <c r="A779" s="137">
        <v>11</v>
      </c>
      <c r="B779" s="138" t="s">
        <v>61</v>
      </c>
      <c r="C779" s="138" t="s">
        <v>491</v>
      </c>
      <c r="D779" s="138" t="s">
        <v>124</v>
      </c>
      <c r="E779" s="138" t="s">
        <v>492</v>
      </c>
      <c r="F779" s="138" t="s">
        <v>180</v>
      </c>
      <c r="G779" s="138" t="s">
        <v>1179</v>
      </c>
      <c r="H779" s="139">
        <v>6817</v>
      </c>
      <c r="I779" s="137">
        <v>5</v>
      </c>
      <c r="J779" s="142">
        <f>สกลนคร!F100</f>
        <v>102394.47</v>
      </c>
      <c r="K779" s="141">
        <f>สกลนคร!AG100</f>
        <v>130416.91</v>
      </c>
      <c r="L779" s="142">
        <f>สกลนคร!AH100</f>
        <v>836305.69</v>
      </c>
      <c r="M779" s="142">
        <f>สกลนคร!AI100</f>
        <v>867714.75</v>
      </c>
      <c r="N779" s="138"/>
      <c r="O779" s="138"/>
      <c r="P779" s="138"/>
      <c r="Q779" s="130">
        <f t="shared" si="29"/>
        <v>-31409.060000000056</v>
      </c>
      <c r="R779" s="131">
        <f t="shared" si="30"/>
        <v>122.67943230159894</v>
      </c>
    </row>
    <row r="780" spans="1:18" x14ac:dyDescent="0.35">
      <c r="A780" s="137">
        <v>12</v>
      </c>
      <c r="B780" s="138" t="s">
        <v>61</v>
      </c>
      <c r="C780" s="138" t="s">
        <v>491</v>
      </c>
      <c r="D780" s="138" t="s">
        <v>124</v>
      </c>
      <c r="E780" s="138" t="s">
        <v>492</v>
      </c>
      <c r="F780" s="138" t="s">
        <v>180</v>
      </c>
      <c r="G780" s="138" t="s">
        <v>1180</v>
      </c>
      <c r="H780" s="139">
        <v>5077</v>
      </c>
      <c r="I780" s="137">
        <v>4</v>
      </c>
      <c r="J780" s="142">
        <f>สกลนคร!F101</f>
        <v>73268.039999999994</v>
      </c>
      <c r="K780" s="141">
        <f>สกลนคร!AG101</f>
        <v>148598.84</v>
      </c>
      <c r="L780" s="142">
        <f>สกลนคร!AH101</f>
        <v>834970.82000000007</v>
      </c>
      <c r="M780" s="142">
        <f>สกลนคร!AI101</f>
        <v>851209.52</v>
      </c>
      <c r="N780" s="138"/>
      <c r="O780" s="138"/>
      <c r="P780" s="138"/>
      <c r="Q780" s="130">
        <f t="shared" si="29"/>
        <v>-16238.699999999953</v>
      </c>
      <c r="R780" s="131">
        <f t="shared" si="30"/>
        <v>164.46145755367345</v>
      </c>
    </row>
    <row r="781" spans="1:18" x14ac:dyDescent="0.35">
      <c r="A781" s="137">
        <v>13</v>
      </c>
      <c r="B781" s="138" t="s">
        <v>61</v>
      </c>
      <c r="C781" s="138" t="s">
        <v>491</v>
      </c>
      <c r="D781" s="138" t="s">
        <v>124</v>
      </c>
      <c r="E781" s="138" t="s">
        <v>492</v>
      </c>
      <c r="F781" s="138" t="s">
        <v>180</v>
      </c>
      <c r="G781" s="138" t="s">
        <v>1181</v>
      </c>
      <c r="H781" s="139">
        <v>3046</v>
      </c>
      <c r="I781" s="137">
        <v>3</v>
      </c>
      <c r="J781" s="142">
        <f>สกลนคร!F102</f>
        <v>100505.81</v>
      </c>
      <c r="K781" s="141">
        <f>สกลนคร!AG102</f>
        <v>120102.81999999999</v>
      </c>
      <c r="L781" s="142">
        <f>สกลนคร!AH102</f>
        <v>675331.23</v>
      </c>
      <c r="M781" s="142">
        <f>สกลนคร!AI102</f>
        <v>659755.64</v>
      </c>
      <c r="N781" s="138"/>
      <c r="O781" s="138"/>
      <c r="P781" s="138"/>
      <c r="Q781" s="130">
        <f t="shared" si="29"/>
        <v>15575.589999999967</v>
      </c>
      <c r="R781" s="131">
        <f t="shared" si="30"/>
        <v>221.71084372948127</v>
      </c>
    </row>
    <row r="782" spans="1:18" x14ac:dyDescent="0.35">
      <c r="A782" s="137">
        <v>14</v>
      </c>
      <c r="B782" s="138" t="s">
        <v>61</v>
      </c>
      <c r="C782" s="138" t="s">
        <v>491</v>
      </c>
      <c r="D782" s="138" t="s">
        <v>124</v>
      </c>
      <c r="E782" s="138" t="s">
        <v>492</v>
      </c>
      <c r="F782" s="138" t="s">
        <v>180</v>
      </c>
      <c r="G782" s="138" t="s">
        <v>1182</v>
      </c>
      <c r="H782" s="139">
        <v>3486</v>
      </c>
      <c r="I782" s="137">
        <v>3</v>
      </c>
      <c r="J782" s="142">
        <f>สกลนคร!F103</f>
        <v>98250.47</v>
      </c>
      <c r="K782" s="141">
        <f>สกลนคร!AG103</f>
        <v>148389.85</v>
      </c>
      <c r="L782" s="142">
        <f>สกลนคร!AH103</f>
        <v>497251.92</v>
      </c>
      <c r="M782" s="142">
        <f>สกลนคร!AI103</f>
        <v>829010.82000000007</v>
      </c>
      <c r="N782" s="138"/>
      <c r="O782" s="138"/>
      <c r="P782" s="138"/>
      <c r="Q782" s="130">
        <f t="shared" si="29"/>
        <v>-331758.90000000008</v>
      </c>
      <c r="R782" s="131">
        <f t="shared" si="30"/>
        <v>142.64254733218587</v>
      </c>
    </row>
    <row r="783" spans="1:18" x14ac:dyDescent="0.35">
      <c r="A783" s="137">
        <v>15</v>
      </c>
      <c r="B783" s="138" t="s">
        <v>61</v>
      </c>
      <c r="C783" s="138" t="s">
        <v>491</v>
      </c>
      <c r="D783" s="138" t="s">
        <v>124</v>
      </c>
      <c r="E783" s="138" t="s">
        <v>492</v>
      </c>
      <c r="F783" s="138" t="s">
        <v>180</v>
      </c>
      <c r="G783" s="138" t="s">
        <v>1183</v>
      </c>
      <c r="H783" s="139">
        <v>4158</v>
      </c>
      <c r="I783" s="137">
        <v>3</v>
      </c>
      <c r="J783" s="142">
        <f>สกลนคร!F104</f>
        <v>106116.48</v>
      </c>
      <c r="K783" s="141">
        <f>สกลนคร!AG104</f>
        <v>163933.85999999999</v>
      </c>
      <c r="L783" s="142">
        <f>สกลนคร!AH104</f>
        <v>709004.44</v>
      </c>
      <c r="M783" s="142">
        <f>สกลนคร!AI104</f>
        <v>729766.61</v>
      </c>
      <c r="N783" s="138"/>
      <c r="O783" s="138"/>
      <c r="P783" s="138"/>
      <c r="Q783" s="130">
        <f t="shared" si="29"/>
        <v>-20762.170000000042</v>
      </c>
      <c r="R783" s="131">
        <f t="shared" si="30"/>
        <v>170.51573833573832</v>
      </c>
    </row>
    <row r="784" spans="1:18" x14ac:dyDescent="0.35">
      <c r="A784" s="137">
        <v>16</v>
      </c>
      <c r="B784" s="138" t="s">
        <v>61</v>
      </c>
      <c r="C784" s="138" t="s">
        <v>491</v>
      </c>
      <c r="D784" s="138" t="s">
        <v>124</v>
      </c>
      <c r="E784" s="138" t="s">
        <v>492</v>
      </c>
      <c r="F784" s="138" t="s">
        <v>180</v>
      </c>
      <c r="G784" s="138" t="s">
        <v>1184</v>
      </c>
      <c r="H784" s="139">
        <v>4935</v>
      </c>
      <c r="I784" s="137">
        <v>4</v>
      </c>
      <c r="J784" s="142">
        <f>สกลนคร!F105</f>
        <v>277385.90000000002</v>
      </c>
      <c r="K784" s="141">
        <f>สกลนคร!AG105</f>
        <v>179211.96000000005</v>
      </c>
      <c r="L784" s="142">
        <f>สกลนคร!AH105</f>
        <v>753968.61</v>
      </c>
      <c r="M784" s="142">
        <f>สกลนคร!AI105</f>
        <v>842935.55999999994</v>
      </c>
      <c r="N784" s="138"/>
      <c r="O784" s="138"/>
      <c r="P784" s="138"/>
      <c r="Q784" s="130">
        <f t="shared" si="29"/>
        <v>-88966.949999999953</v>
      </c>
      <c r="R784" s="131">
        <f t="shared" si="30"/>
        <v>152.77986018237081</v>
      </c>
    </row>
    <row r="785" spans="1:18" x14ac:dyDescent="0.35">
      <c r="A785" s="137">
        <v>17</v>
      </c>
      <c r="B785" s="138" t="s">
        <v>61</v>
      </c>
      <c r="C785" s="138" t="s">
        <v>491</v>
      </c>
      <c r="D785" s="138" t="s">
        <v>124</v>
      </c>
      <c r="E785" s="138" t="s">
        <v>492</v>
      </c>
      <c r="F785" s="138" t="s">
        <v>180</v>
      </c>
      <c r="G785" s="138" t="s">
        <v>1185</v>
      </c>
      <c r="H785" s="139">
        <v>4567</v>
      </c>
      <c r="I785" s="137">
        <v>4</v>
      </c>
      <c r="J785" s="142">
        <f>สกลนคร!F106</f>
        <v>408452.17</v>
      </c>
      <c r="K785" s="141">
        <f>สกลนคร!AG106</f>
        <v>463859.37</v>
      </c>
      <c r="L785" s="142">
        <f>สกลนคร!AH106</f>
        <v>2842543.6799999997</v>
      </c>
      <c r="M785" s="142">
        <f>สกลนคร!AI106</f>
        <v>2870786.4299999997</v>
      </c>
      <c r="N785" s="138"/>
      <c r="O785" s="138"/>
      <c r="P785" s="138"/>
      <c r="Q785" s="130">
        <f t="shared" si="29"/>
        <v>-28242.75</v>
      </c>
      <c r="R785" s="131">
        <f t="shared" si="30"/>
        <v>622.40938909568638</v>
      </c>
    </row>
    <row r="786" spans="1:18" x14ac:dyDescent="0.35">
      <c r="A786" s="137">
        <v>18</v>
      </c>
      <c r="B786" s="138" t="s">
        <v>61</v>
      </c>
      <c r="C786" s="138" t="s">
        <v>491</v>
      </c>
      <c r="D786" s="138" t="s">
        <v>124</v>
      </c>
      <c r="E786" s="138" t="s">
        <v>492</v>
      </c>
      <c r="F786" s="138" t="s">
        <v>180</v>
      </c>
      <c r="G786" s="138" t="s">
        <v>1186</v>
      </c>
      <c r="H786" s="139">
        <v>2903</v>
      </c>
      <c r="I786" s="137">
        <v>2</v>
      </c>
      <c r="J786" s="142">
        <f>สกลนคร!F107</f>
        <v>274991.3</v>
      </c>
      <c r="K786" s="141">
        <f>สกลนคร!AG107</f>
        <v>304225.63999999996</v>
      </c>
      <c r="L786" s="142">
        <f>สกลนคร!AH107</f>
        <v>709965.25</v>
      </c>
      <c r="M786" s="142">
        <f>สกลนคร!AI107</f>
        <v>722404.15999999992</v>
      </c>
      <c r="N786" s="138"/>
      <c r="O786" s="138"/>
      <c r="P786" s="138"/>
      <c r="Q786" s="130">
        <f t="shared" si="29"/>
        <v>-12438.909999999916</v>
      </c>
      <c r="R786" s="131">
        <f t="shared" si="30"/>
        <v>244.56260764726144</v>
      </c>
    </row>
    <row r="787" spans="1:18" x14ac:dyDescent="0.35">
      <c r="A787" s="137">
        <v>19</v>
      </c>
      <c r="B787" s="138" t="s">
        <v>61</v>
      </c>
      <c r="C787" s="138" t="s">
        <v>491</v>
      </c>
      <c r="D787" s="138" t="s">
        <v>124</v>
      </c>
      <c r="E787" s="138" t="s">
        <v>492</v>
      </c>
      <c r="F787" s="138" t="s">
        <v>180</v>
      </c>
      <c r="G787" s="138" t="s">
        <v>1187</v>
      </c>
      <c r="H787" s="139">
        <v>3112</v>
      </c>
      <c r="I787" s="137">
        <v>3</v>
      </c>
      <c r="J787" s="142">
        <f>สกลนคร!F108</f>
        <v>108853.36</v>
      </c>
      <c r="K787" s="141">
        <f>สกลนคร!AG108</f>
        <v>193136.15</v>
      </c>
      <c r="L787" s="142">
        <f>สกลนคร!AH108</f>
        <v>355537.41</v>
      </c>
      <c r="M787" s="142">
        <f>สกลนคร!AI108</f>
        <v>420754.52</v>
      </c>
      <c r="N787" s="138"/>
      <c r="O787" s="138"/>
      <c r="P787" s="138"/>
      <c r="Q787" s="130">
        <f t="shared" si="29"/>
        <v>-65217.110000000044</v>
      </c>
      <c r="R787" s="131">
        <f t="shared" si="30"/>
        <v>114.24723971722364</v>
      </c>
    </row>
    <row r="788" spans="1:18" s="149" customFormat="1" x14ac:dyDescent="0.35">
      <c r="A788" s="143">
        <v>8</v>
      </c>
      <c r="B788" s="144" t="s">
        <v>61</v>
      </c>
      <c r="C788" s="144"/>
      <c r="D788" s="144"/>
      <c r="E788" s="144" t="s">
        <v>77</v>
      </c>
      <c r="F788" s="144"/>
      <c r="G788" s="144" t="s">
        <v>494</v>
      </c>
      <c r="H788" s="150">
        <f>SUM(H770:H787)</f>
        <v>77963</v>
      </c>
      <c r="I788" s="143"/>
      <c r="J788" s="146">
        <f>SUM(J769:J787)</f>
        <v>3071402.9499999997</v>
      </c>
      <c r="K788" s="146">
        <f>SUM(K769:K787)</f>
        <v>3747234.76</v>
      </c>
      <c r="L788" s="146">
        <f>SUM(L769:L787)</f>
        <v>14942247.079999998</v>
      </c>
      <c r="M788" s="146">
        <f>SUM(M769:M787)</f>
        <v>15582034.610000001</v>
      </c>
      <c r="N788" s="144">
        <v>18</v>
      </c>
      <c r="O788" s="144">
        <v>18</v>
      </c>
      <c r="P788" s="144">
        <f>N788-O788</f>
        <v>0</v>
      </c>
      <c r="Q788" s="147">
        <f t="shared" si="29"/>
        <v>-639787.53000000305</v>
      </c>
      <c r="R788" s="148">
        <f>L788/H788</f>
        <v>191.65818503649166</v>
      </c>
    </row>
    <row r="789" spans="1:18" x14ac:dyDescent="0.35">
      <c r="A789" s="137">
        <v>1</v>
      </c>
      <c r="B789" s="138" t="s">
        <v>61</v>
      </c>
      <c r="C789" s="138" t="s">
        <v>495</v>
      </c>
      <c r="D789" s="138" t="s">
        <v>129</v>
      </c>
      <c r="E789" s="138" t="s">
        <v>496</v>
      </c>
      <c r="F789" s="138" t="s">
        <v>210</v>
      </c>
      <c r="G789" s="138" t="s">
        <v>497</v>
      </c>
      <c r="H789" s="139"/>
      <c r="I789" s="137"/>
      <c r="J789" s="140"/>
      <c r="K789" s="141"/>
      <c r="L789" s="142"/>
      <c r="M789" s="142"/>
      <c r="N789" s="138"/>
      <c r="O789" s="138"/>
      <c r="P789" s="138"/>
    </row>
    <row r="790" spans="1:18" x14ac:dyDescent="0.35">
      <c r="A790" s="137">
        <v>2</v>
      </c>
      <c r="B790" s="138" t="s">
        <v>61</v>
      </c>
      <c r="C790" s="138" t="s">
        <v>495</v>
      </c>
      <c r="D790" s="138" t="s">
        <v>129</v>
      </c>
      <c r="E790" s="138" t="s">
        <v>496</v>
      </c>
      <c r="F790" s="138" t="s">
        <v>180</v>
      </c>
      <c r="G790" s="138" t="s">
        <v>1188</v>
      </c>
      <c r="H790" s="139">
        <v>2783</v>
      </c>
      <c r="I790" s="137">
        <v>2</v>
      </c>
      <c r="J790" s="142">
        <f>สกลนคร!F109</f>
        <v>183139.03</v>
      </c>
      <c r="K790" s="141">
        <f>สกลนคร!AG109</f>
        <v>220648.78</v>
      </c>
      <c r="L790" s="142">
        <f>สกลนคร!AH109</f>
        <v>553680.65</v>
      </c>
      <c r="M790" s="142">
        <f>สกลนคร!AI109</f>
        <v>623227.89</v>
      </c>
      <c r="N790" s="138"/>
      <c r="O790" s="138"/>
      <c r="P790" s="138"/>
      <c r="Q790" s="130">
        <f t="shared" si="29"/>
        <v>-69547.239999999991</v>
      </c>
      <c r="R790" s="131">
        <f t="shared" si="30"/>
        <v>198.951006108516</v>
      </c>
    </row>
    <row r="791" spans="1:18" x14ac:dyDescent="0.35">
      <c r="A791" s="137">
        <v>3</v>
      </c>
      <c r="B791" s="138" t="s">
        <v>61</v>
      </c>
      <c r="C791" s="138" t="s">
        <v>495</v>
      </c>
      <c r="D791" s="138" t="s">
        <v>129</v>
      </c>
      <c r="E791" s="138" t="s">
        <v>496</v>
      </c>
      <c r="F791" s="138" t="s">
        <v>180</v>
      </c>
      <c r="G791" s="138" t="s">
        <v>1189</v>
      </c>
      <c r="H791" s="139">
        <v>3884</v>
      </c>
      <c r="I791" s="137">
        <v>3</v>
      </c>
      <c r="J791" s="142">
        <f>สกลนคร!F110</f>
        <v>261597.22</v>
      </c>
      <c r="K791" s="141">
        <f>สกลนคร!AG110</f>
        <v>291074.8</v>
      </c>
      <c r="L791" s="142">
        <f>สกลนคร!AH110</f>
        <v>664603.22</v>
      </c>
      <c r="M791" s="142">
        <f>สกลนคร!AI110</f>
        <v>726057.05</v>
      </c>
      <c r="N791" s="138"/>
      <c r="O791" s="138"/>
      <c r="P791" s="138"/>
      <c r="Q791" s="130">
        <f t="shared" si="29"/>
        <v>-61453.830000000075</v>
      </c>
      <c r="R791" s="131">
        <f t="shared" si="30"/>
        <v>171.11308444902161</v>
      </c>
    </row>
    <row r="792" spans="1:18" x14ac:dyDescent="0.35">
      <c r="A792" s="137">
        <v>4</v>
      </c>
      <c r="B792" s="138" t="s">
        <v>61</v>
      </c>
      <c r="C792" s="138" t="s">
        <v>495</v>
      </c>
      <c r="D792" s="138" t="s">
        <v>129</v>
      </c>
      <c r="E792" s="138" t="s">
        <v>496</v>
      </c>
      <c r="F792" s="138" t="s">
        <v>180</v>
      </c>
      <c r="G792" s="138" t="s">
        <v>1190</v>
      </c>
      <c r="H792" s="139">
        <v>4358</v>
      </c>
      <c r="I792" s="137">
        <v>3</v>
      </c>
      <c r="J792" s="142">
        <f>สกลนคร!F111</f>
        <v>111831.65</v>
      </c>
      <c r="K792" s="141">
        <f>สกลนคร!AG111</f>
        <v>172691.78999999998</v>
      </c>
      <c r="L792" s="142">
        <f>สกลนคร!AH111</f>
        <v>774591.92999999993</v>
      </c>
      <c r="M792" s="142">
        <f>สกลนคร!AI111</f>
        <v>863482.00999999989</v>
      </c>
      <c r="N792" s="138"/>
      <c r="O792" s="138"/>
      <c r="P792" s="138"/>
      <c r="Q792" s="130">
        <f t="shared" si="29"/>
        <v>-88890.079999999958</v>
      </c>
      <c r="R792" s="131">
        <f t="shared" si="30"/>
        <v>177.74023175768698</v>
      </c>
    </row>
    <row r="793" spans="1:18" x14ac:dyDescent="0.35">
      <c r="A793" s="137">
        <v>5</v>
      </c>
      <c r="B793" s="138" t="s">
        <v>61</v>
      </c>
      <c r="C793" s="138" t="s">
        <v>495</v>
      </c>
      <c r="D793" s="138" t="s">
        <v>129</v>
      </c>
      <c r="E793" s="138" t="s">
        <v>496</v>
      </c>
      <c r="F793" s="138" t="s">
        <v>180</v>
      </c>
      <c r="G793" s="138" t="s">
        <v>1191</v>
      </c>
      <c r="H793" s="139">
        <v>1985</v>
      </c>
      <c r="I793" s="137">
        <v>2</v>
      </c>
      <c r="J793" s="142">
        <f>สกลนคร!F112</f>
        <v>39784.660000000003</v>
      </c>
      <c r="K793" s="141">
        <f>สกลนคร!AG112</f>
        <v>77875.700000000012</v>
      </c>
      <c r="L793" s="142">
        <f>สกลนคร!AH112</f>
        <v>626766.11</v>
      </c>
      <c r="M793" s="142">
        <f>สกลนคร!AI112</f>
        <v>633176.69999999995</v>
      </c>
      <c r="N793" s="138"/>
      <c r="O793" s="138"/>
      <c r="P793" s="138"/>
      <c r="Q793" s="130">
        <f t="shared" si="29"/>
        <v>-6410.5899999999674</v>
      </c>
      <c r="R793" s="131">
        <f t="shared" si="30"/>
        <v>315.75118891687657</v>
      </c>
    </row>
    <row r="794" spans="1:18" x14ac:dyDescent="0.35">
      <c r="A794" s="137">
        <v>6</v>
      </c>
      <c r="B794" s="138" t="s">
        <v>61</v>
      </c>
      <c r="C794" s="138" t="s">
        <v>495</v>
      </c>
      <c r="D794" s="138" t="s">
        <v>129</v>
      </c>
      <c r="E794" s="138" t="s">
        <v>496</v>
      </c>
      <c r="F794" s="138" t="s">
        <v>180</v>
      </c>
      <c r="G794" s="138" t="s">
        <v>1192</v>
      </c>
      <c r="H794" s="139">
        <v>4265</v>
      </c>
      <c r="I794" s="137">
        <v>3</v>
      </c>
      <c r="J794" s="142">
        <f>สกลนคร!F113</f>
        <v>13932.45</v>
      </c>
      <c r="K794" s="141">
        <f>สกลนคร!AG113</f>
        <v>26690.18</v>
      </c>
      <c r="L794" s="142">
        <f>สกลนคร!AH113</f>
        <v>782405.32000000007</v>
      </c>
      <c r="M794" s="142">
        <f>สกลนคร!AI113</f>
        <v>955308.72</v>
      </c>
      <c r="N794" s="138"/>
      <c r="O794" s="138"/>
      <c r="P794" s="138"/>
      <c r="Q794" s="130">
        <f t="shared" si="29"/>
        <v>-172903.39999999991</v>
      </c>
      <c r="R794" s="131">
        <f t="shared" si="30"/>
        <v>183.4479062133646</v>
      </c>
    </row>
    <row r="795" spans="1:18" x14ac:dyDescent="0.35">
      <c r="A795" s="137">
        <v>7</v>
      </c>
      <c r="B795" s="138" t="s">
        <v>61</v>
      </c>
      <c r="C795" s="138" t="s">
        <v>495</v>
      </c>
      <c r="D795" s="138" t="s">
        <v>129</v>
      </c>
      <c r="E795" s="138" t="s">
        <v>496</v>
      </c>
      <c r="F795" s="138" t="s">
        <v>180</v>
      </c>
      <c r="G795" s="138" t="s">
        <v>1193</v>
      </c>
      <c r="H795" s="139">
        <v>2947</v>
      </c>
      <c r="I795" s="137">
        <v>2</v>
      </c>
      <c r="J795" s="142">
        <f>สกลนคร!F114</f>
        <v>187340.4</v>
      </c>
      <c r="K795" s="141">
        <f>สกลนคร!AG114</f>
        <v>225863.86</v>
      </c>
      <c r="L795" s="142">
        <f>สกลนคร!AH114</f>
        <v>448282.88</v>
      </c>
      <c r="M795" s="142">
        <f>สกลนคร!AI114</f>
        <v>532404.71</v>
      </c>
      <c r="N795" s="138"/>
      <c r="O795" s="138"/>
      <c r="P795" s="138"/>
      <c r="Q795" s="130">
        <f t="shared" si="29"/>
        <v>-84121.829999999958</v>
      </c>
      <c r="R795" s="131">
        <f t="shared" si="30"/>
        <v>152.11499151679675</v>
      </c>
    </row>
    <row r="796" spans="1:18" s="149" customFormat="1" x14ac:dyDescent="0.35">
      <c r="A796" s="143">
        <v>9</v>
      </c>
      <c r="B796" s="144" t="s">
        <v>61</v>
      </c>
      <c r="C796" s="144"/>
      <c r="D796" s="144"/>
      <c r="E796" s="144" t="s">
        <v>77</v>
      </c>
      <c r="F796" s="144"/>
      <c r="G796" s="144" t="s">
        <v>498</v>
      </c>
      <c r="H796" s="150">
        <f>SUM(H790:H795)</f>
        <v>20222</v>
      </c>
      <c r="I796" s="143"/>
      <c r="J796" s="146">
        <f>SUM(J789:J795)</f>
        <v>797625.41</v>
      </c>
      <c r="K796" s="146">
        <f>SUM(K789:K795)</f>
        <v>1014845.1099999999</v>
      </c>
      <c r="L796" s="146">
        <f>SUM(L789:L795)</f>
        <v>3850330.1100000003</v>
      </c>
      <c r="M796" s="146">
        <f>SUM(M789:M795)</f>
        <v>4333657.0799999991</v>
      </c>
      <c r="N796" s="144">
        <v>6</v>
      </c>
      <c r="O796" s="144">
        <v>6</v>
      </c>
      <c r="P796" s="144">
        <f>N796-O796</f>
        <v>0</v>
      </c>
      <c r="Q796" s="147">
        <f t="shared" si="29"/>
        <v>-483326.96999999881</v>
      </c>
      <c r="R796" s="148">
        <f>L796/H796</f>
        <v>190.40303184650384</v>
      </c>
    </row>
    <row r="797" spans="1:18" x14ac:dyDescent="0.35">
      <c r="A797" s="137">
        <v>1</v>
      </c>
      <c r="B797" s="138" t="s">
        <v>61</v>
      </c>
      <c r="C797" s="138" t="s">
        <v>499</v>
      </c>
      <c r="D797" s="138" t="s">
        <v>134</v>
      </c>
      <c r="E797" s="138" t="s">
        <v>500</v>
      </c>
      <c r="F797" s="138" t="s">
        <v>210</v>
      </c>
      <c r="G797" s="138" t="s">
        <v>501</v>
      </c>
      <c r="H797" s="139"/>
      <c r="I797" s="137"/>
      <c r="J797" s="140"/>
      <c r="K797" s="141"/>
      <c r="L797" s="142"/>
      <c r="M797" s="142"/>
      <c r="N797" s="138"/>
      <c r="O797" s="138"/>
      <c r="P797" s="138"/>
    </row>
    <row r="798" spans="1:18" x14ac:dyDescent="0.35">
      <c r="A798" s="137">
        <v>2</v>
      </c>
      <c r="B798" s="138" t="s">
        <v>61</v>
      </c>
      <c r="C798" s="138" t="s">
        <v>499</v>
      </c>
      <c r="D798" s="138" t="s">
        <v>134</v>
      </c>
      <c r="E798" s="138" t="s">
        <v>500</v>
      </c>
      <c r="F798" s="138" t="s">
        <v>180</v>
      </c>
      <c r="G798" s="138" t="s">
        <v>1194</v>
      </c>
      <c r="H798" s="139">
        <v>4403</v>
      </c>
      <c r="I798" s="137">
        <v>3</v>
      </c>
      <c r="J798" s="142">
        <f>สกลนคร!F115</f>
        <v>59532.67</v>
      </c>
      <c r="K798" s="141">
        <f>สกลนคร!AG115</f>
        <v>98238.5</v>
      </c>
      <c r="L798" s="142">
        <f>สกลนคร!AH115</f>
        <v>857248.65</v>
      </c>
      <c r="M798" s="142">
        <f>สกลนคร!AI115</f>
        <v>883870.57000000007</v>
      </c>
      <c r="N798" s="138"/>
      <c r="O798" s="138"/>
      <c r="P798" s="138"/>
      <c r="Q798" s="130">
        <f t="shared" si="29"/>
        <v>-26621.920000000042</v>
      </c>
      <c r="R798" s="131">
        <f t="shared" si="30"/>
        <v>194.69649102884398</v>
      </c>
    </row>
    <row r="799" spans="1:18" x14ac:dyDescent="0.35">
      <c r="A799" s="137">
        <v>3</v>
      </c>
      <c r="B799" s="138" t="s">
        <v>61</v>
      </c>
      <c r="C799" s="138" t="s">
        <v>499</v>
      </c>
      <c r="D799" s="138" t="s">
        <v>134</v>
      </c>
      <c r="E799" s="138" t="s">
        <v>500</v>
      </c>
      <c r="F799" s="138" t="s">
        <v>180</v>
      </c>
      <c r="G799" s="138" t="s">
        <v>1195</v>
      </c>
      <c r="H799" s="139">
        <v>5267</v>
      </c>
      <c r="I799" s="137">
        <v>4</v>
      </c>
      <c r="J799" s="142">
        <f>สกลนคร!F116</f>
        <v>295461.59999999998</v>
      </c>
      <c r="K799" s="141">
        <f>สกลนคร!AG116</f>
        <v>329723.15999999997</v>
      </c>
      <c r="L799" s="142">
        <f>สกลนคร!AH116</f>
        <v>790777.04</v>
      </c>
      <c r="M799" s="142">
        <f>สกลนคร!AI116</f>
        <v>839261.72</v>
      </c>
      <c r="N799" s="138"/>
      <c r="O799" s="138"/>
      <c r="P799" s="138"/>
      <c r="Q799" s="130">
        <f t="shared" si="29"/>
        <v>-48484.679999999935</v>
      </c>
      <c r="R799" s="131">
        <f t="shared" si="30"/>
        <v>150.13803683311184</v>
      </c>
    </row>
    <row r="800" spans="1:18" x14ac:dyDescent="0.35">
      <c r="A800" s="137">
        <v>4</v>
      </c>
      <c r="B800" s="138" t="s">
        <v>61</v>
      </c>
      <c r="C800" s="138" t="s">
        <v>499</v>
      </c>
      <c r="D800" s="138" t="s">
        <v>134</v>
      </c>
      <c r="E800" s="138" t="s">
        <v>500</v>
      </c>
      <c r="F800" s="138" t="s">
        <v>180</v>
      </c>
      <c r="G800" s="138" t="s">
        <v>1196</v>
      </c>
      <c r="H800" s="139">
        <v>5254</v>
      </c>
      <c r="I800" s="137">
        <v>4</v>
      </c>
      <c r="J800" s="142">
        <f>สกลนคร!F117</f>
        <v>586432.54</v>
      </c>
      <c r="K800" s="141">
        <f>สกลนคร!AG117</f>
        <v>613631.5</v>
      </c>
      <c r="L800" s="142">
        <f>สกลนคร!AH117</f>
        <v>852105.9</v>
      </c>
      <c r="M800" s="142">
        <f>สกลนคร!AI117</f>
        <v>910187.16999999993</v>
      </c>
      <c r="N800" s="138"/>
      <c r="O800" s="138"/>
      <c r="P800" s="138"/>
      <c r="Q800" s="130">
        <f t="shared" si="29"/>
        <v>-58081.269999999902</v>
      </c>
      <c r="R800" s="131">
        <f t="shared" si="30"/>
        <v>162.18231823372668</v>
      </c>
    </row>
    <row r="801" spans="1:18" x14ac:dyDescent="0.35">
      <c r="A801" s="137">
        <v>5</v>
      </c>
      <c r="B801" s="138" t="s">
        <v>61</v>
      </c>
      <c r="C801" s="138" t="s">
        <v>499</v>
      </c>
      <c r="D801" s="138" t="s">
        <v>134</v>
      </c>
      <c r="E801" s="138" t="s">
        <v>500</v>
      </c>
      <c r="F801" s="138" t="s">
        <v>180</v>
      </c>
      <c r="G801" s="138" t="s">
        <v>1197</v>
      </c>
      <c r="H801" s="139">
        <v>3104</v>
      </c>
      <c r="I801" s="137">
        <v>3</v>
      </c>
      <c r="J801" s="142">
        <f>สกลนคร!F118</f>
        <v>344034.93</v>
      </c>
      <c r="K801" s="141">
        <f>สกลนคร!AG118</f>
        <v>405415.77</v>
      </c>
      <c r="L801" s="142">
        <f>สกลนคร!AH118</f>
        <v>689133.14</v>
      </c>
      <c r="M801" s="142">
        <f>สกลนคร!AI118</f>
        <v>764738.26</v>
      </c>
      <c r="N801" s="138"/>
      <c r="O801" s="138"/>
      <c r="P801" s="138"/>
      <c r="Q801" s="130">
        <f t="shared" si="29"/>
        <v>-75605.119999999995</v>
      </c>
      <c r="R801" s="131">
        <f t="shared" si="30"/>
        <v>222.01454252577321</v>
      </c>
    </row>
    <row r="802" spans="1:18" x14ac:dyDescent="0.35">
      <c r="A802" s="137">
        <v>6</v>
      </c>
      <c r="B802" s="138" t="s">
        <v>61</v>
      </c>
      <c r="C802" s="138" t="s">
        <v>499</v>
      </c>
      <c r="D802" s="138" t="s">
        <v>134</v>
      </c>
      <c r="E802" s="138" t="s">
        <v>500</v>
      </c>
      <c r="F802" s="138" t="s">
        <v>180</v>
      </c>
      <c r="G802" s="138" t="s">
        <v>1198</v>
      </c>
      <c r="H802" s="139">
        <v>5560</v>
      </c>
      <c r="I802" s="137">
        <v>4</v>
      </c>
      <c r="J802" s="142">
        <f>สกลนคร!F119</f>
        <v>888395.78</v>
      </c>
      <c r="K802" s="141">
        <f>สกลนคร!AG119</f>
        <v>895729.94000000006</v>
      </c>
      <c r="L802" s="142">
        <f>สกลนคร!AH119</f>
        <v>959722.06</v>
      </c>
      <c r="M802" s="142">
        <f>สกลนคร!AI119</f>
        <v>890227.62</v>
      </c>
      <c r="N802" s="138"/>
      <c r="O802" s="138"/>
      <c r="P802" s="138"/>
      <c r="Q802" s="130">
        <f t="shared" si="29"/>
        <v>69494.440000000061</v>
      </c>
      <c r="R802" s="131">
        <f t="shared" si="30"/>
        <v>172.61188129496404</v>
      </c>
    </row>
    <row r="803" spans="1:18" x14ac:dyDescent="0.35">
      <c r="A803" s="137">
        <v>7</v>
      </c>
      <c r="B803" s="138" t="s">
        <v>61</v>
      </c>
      <c r="C803" s="138" t="s">
        <v>499</v>
      </c>
      <c r="D803" s="138" t="s">
        <v>134</v>
      </c>
      <c r="E803" s="138" t="s">
        <v>500</v>
      </c>
      <c r="F803" s="138" t="s">
        <v>180</v>
      </c>
      <c r="G803" s="138" t="s">
        <v>1199</v>
      </c>
      <c r="H803" s="139">
        <v>4224</v>
      </c>
      <c r="I803" s="137">
        <v>3</v>
      </c>
      <c r="J803" s="142">
        <f>สกลนคร!F120</f>
        <v>697880.5</v>
      </c>
      <c r="K803" s="141">
        <f>สกลนคร!AG120</f>
        <v>718120.46000000008</v>
      </c>
      <c r="L803" s="142">
        <f>สกลนคร!AH120</f>
        <v>765139.33000000007</v>
      </c>
      <c r="M803" s="142">
        <f>สกลนคร!AI120</f>
        <v>826300.94000000006</v>
      </c>
      <c r="N803" s="138"/>
      <c r="O803" s="138"/>
      <c r="P803" s="138"/>
      <c r="Q803" s="130">
        <f t="shared" si="29"/>
        <v>-61161.609999999986</v>
      </c>
      <c r="R803" s="131">
        <f t="shared" si="30"/>
        <v>181.14093986742427</v>
      </c>
    </row>
    <row r="804" spans="1:18" x14ac:dyDescent="0.35">
      <c r="A804" s="137">
        <v>8</v>
      </c>
      <c r="B804" s="138" t="s">
        <v>61</v>
      </c>
      <c r="C804" s="138" t="s">
        <v>499</v>
      </c>
      <c r="D804" s="138" t="s">
        <v>134</v>
      </c>
      <c r="E804" s="138" t="s">
        <v>500</v>
      </c>
      <c r="F804" s="138" t="s">
        <v>180</v>
      </c>
      <c r="G804" s="138" t="s">
        <v>1200</v>
      </c>
      <c r="H804" s="139">
        <v>6946</v>
      </c>
      <c r="I804" s="137">
        <v>5</v>
      </c>
      <c r="J804" s="142">
        <f>สกลนคร!F121</f>
        <v>468699.61</v>
      </c>
      <c r="K804" s="141">
        <f>สกลนคร!AG121</f>
        <v>499897.75</v>
      </c>
      <c r="L804" s="142">
        <f>สกลนคร!AH121</f>
        <v>927727.92999999993</v>
      </c>
      <c r="M804" s="142">
        <f>สกลนคร!AI121</f>
        <v>970363.15</v>
      </c>
      <c r="N804" s="138"/>
      <c r="O804" s="138"/>
      <c r="P804" s="138"/>
      <c r="Q804" s="130">
        <f t="shared" si="29"/>
        <v>-42635.220000000088</v>
      </c>
      <c r="R804" s="131">
        <f t="shared" si="30"/>
        <v>133.56290382954217</v>
      </c>
    </row>
    <row r="805" spans="1:18" x14ac:dyDescent="0.35">
      <c r="A805" s="137">
        <v>9</v>
      </c>
      <c r="B805" s="138" t="s">
        <v>61</v>
      </c>
      <c r="C805" s="138" t="s">
        <v>499</v>
      </c>
      <c r="D805" s="138" t="s">
        <v>134</v>
      </c>
      <c r="E805" s="138" t="s">
        <v>500</v>
      </c>
      <c r="F805" s="138" t="s">
        <v>180</v>
      </c>
      <c r="G805" s="138" t="s">
        <v>1201</v>
      </c>
      <c r="H805" s="139">
        <v>4263</v>
      </c>
      <c r="I805" s="137">
        <v>3</v>
      </c>
      <c r="J805" s="142">
        <f>สกลนคร!F122</f>
        <v>428915.89</v>
      </c>
      <c r="K805" s="141">
        <f>สกลนคร!AG122</f>
        <v>463886.11</v>
      </c>
      <c r="L805" s="142">
        <f>สกลนคร!AH122</f>
        <v>699846.33</v>
      </c>
      <c r="M805" s="142">
        <f>สกลนคร!AI122</f>
        <v>699600.86</v>
      </c>
      <c r="N805" s="138"/>
      <c r="O805" s="138"/>
      <c r="P805" s="138"/>
      <c r="Q805" s="130">
        <f t="shared" si="29"/>
        <v>245.46999999997206</v>
      </c>
      <c r="R805" s="131">
        <f t="shared" si="30"/>
        <v>164.16756509500351</v>
      </c>
    </row>
    <row r="806" spans="1:18" x14ac:dyDescent="0.35">
      <c r="A806" s="137">
        <v>10</v>
      </c>
      <c r="B806" s="138" t="s">
        <v>61</v>
      </c>
      <c r="C806" s="138" t="s">
        <v>499</v>
      </c>
      <c r="D806" s="138" t="s">
        <v>134</v>
      </c>
      <c r="E806" s="138" t="s">
        <v>500</v>
      </c>
      <c r="F806" s="138" t="s">
        <v>180</v>
      </c>
      <c r="G806" s="138" t="s">
        <v>1202</v>
      </c>
      <c r="H806" s="139">
        <v>3035</v>
      </c>
      <c r="I806" s="137">
        <v>3</v>
      </c>
      <c r="J806" s="142">
        <f>สกลนคร!F123</f>
        <v>325891.48</v>
      </c>
      <c r="K806" s="141">
        <f>สกลนคร!AG123</f>
        <v>361518.39</v>
      </c>
      <c r="L806" s="142">
        <f>สกลนคร!AH123</f>
        <v>559351.53</v>
      </c>
      <c r="M806" s="142">
        <f>สกลนคร!AI123</f>
        <v>585800.77</v>
      </c>
      <c r="N806" s="138"/>
      <c r="O806" s="138"/>
      <c r="P806" s="138"/>
      <c r="Q806" s="130">
        <f t="shared" si="29"/>
        <v>-26449.239999999991</v>
      </c>
      <c r="R806" s="131">
        <f t="shared" si="30"/>
        <v>184.30033937397036</v>
      </c>
    </row>
    <row r="807" spans="1:18" x14ac:dyDescent="0.35">
      <c r="A807" s="137">
        <v>11</v>
      </c>
      <c r="B807" s="138" t="s">
        <v>61</v>
      </c>
      <c r="C807" s="138" t="s">
        <v>499</v>
      </c>
      <c r="D807" s="138" t="s">
        <v>134</v>
      </c>
      <c r="E807" s="138" t="s">
        <v>500</v>
      </c>
      <c r="F807" s="138" t="s">
        <v>180</v>
      </c>
      <c r="G807" s="138" t="s">
        <v>1203</v>
      </c>
      <c r="H807" s="139">
        <v>3444</v>
      </c>
      <c r="I807" s="137">
        <v>3</v>
      </c>
      <c r="J807" s="142">
        <f>สกลนคร!F124</f>
        <v>393788.31</v>
      </c>
      <c r="K807" s="141">
        <f>สกลนคร!AG124</f>
        <v>430276.3</v>
      </c>
      <c r="L807" s="142">
        <f>สกลนคร!AH124</f>
        <v>605286.80000000005</v>
      </c>
      <c r="M807" s="142">
        <f>สกลนคร!AI124</f>
        <v>660217.77</v>
      </c>
      <c r="N807" s="138"/>
      <c r="O807" s="138"/>
      <c r="P807" s="138"/>
      <c r="Q807" s="130">
        <f t="shared" si="29"/>
        <v>-54930.969999999972</v>
      </c>
      <c r="R807" s="131">
        <f t="shared" si="30"/>
        <v>175.75110336817656</v>
      </c>
    </row>
    <row r="808" spans="1:18" s="149" customFormat="1" x14ac:dyDescent="0.35">
      <c r="A808" s="143">
        <v>10</v>
      </c>
      <c r="B808" s="144" t="s">
        <v>61</v>
      </c>
      <c r="C808" s="144"/>
      <c r="D808" s="144"/>
      <c r="E808" s="144" t="s">
        <v>77</v>
      </c>
      <c r="F808" s="144"/>
      <c r="G808" s="144" t="s">
        <v>502</v>
      </c>
      <c r="H808" s="150">
        <f>SUM(H797:H807)</f>
        <v>45500</v>
      </c>
      <c r="I808" s="143"/>
      <c r="J808" s="146">
        <f>SUM(J797:J807)</f>
        <v>4489033.3099999996</v>
      </c>
      <c r="K808" s="146">
        <f>SUM(K797:K807)</f>
        <v>4816437.88</v>
      </c>
      <c r="L808" s="146">
        <f>SUM(L797:L807)</f>
        <v>7706338.71</v>
      </c>
      <c r="M808" s="146">
        <f>SUM(M797:M807)</f>
        <v>8030568.8300000001</v>
      </c>
      <c r="N808" s="144">
        <v>10</v>
      </c>
      <c r="O808" s="144">
        <v>10</v>
      </c>
      <c r="P808" s="144">
        <f>N808-O808</f>
        <v>0</v>
      </c>
      <c r="Q808" s="147">
        <f t="shared" si="29"/>
        <v>-324230.12000000011</v>
      </c>
      <c r="R808" s="148">
        <f>L808/H808</f>
        <v>169.37008153846153</v>
      </c>
    </row>
    <row r="809" spans="1:18" x14ac:dyDescent="0.35">
      <c r="A809" s="137">
        <v>1</v>
      </c>
      <c r="B809" s="138" t="s">
        <v>61</v>
      </c>
      <c r="C809" s="138" t="s">
        <v>503</v>
      </c>
      <c r="D809" s="138" t="s">
        <v>138</v>
      </c>
      <c r="E809" s="138" t="s">
        <v>504</v>
      </c>
      <c r="F809" s="138" t="s">
        <v>210</v>
      </c>
      <c r="G809" s="138" t="s">
        <v>505</v>
      </c>
      <c r="H809" s="139"/>
      <c r="I809" s="137"/>
      <c r="J809" s="140"/>
      <c r="K809" s="141"/>
      <c r="L809" s="142"/>
      <c r="M809" s="142"/>
      <c r="N809" s="138"/>
      <c r="O809" s="138"/>
      <c r="P809" s="138"/>
    </row>
    <row r="810" spans="1:18" x14ac:dyDescent="0.35">
      <c r="A810" s="137">
        <v>2</v>
      </c>
      <c r="B810" s="138" t="s">
        <v>61</v>
      </c>
      <c r="C810" s="138" t="s">
        <v>503</v>
      </c>
      <c r="D810" s="138" t="s">
        <v>138</v>
      </c>
      <c r="E810" s="138" t="s">
        <v>504</v>
      </c>
      <c r="F810" s="138" t="s">
        <v>180</v>
      </c>
      <c r="G810" s="138" t="s">
        <v>1204</v>
      </c>
      <c r="H810" s="139">
        <v>2224</v>
      </c>
      <c r="I810" s="137">
        <v>2</v>
      </c>
      <c r="J810" s="142">
        <f>สกลนคร!F125</f>
        <v>475166.29</v>
      </c>
      <c r="K810" s="141">
        <f>สกลนคร!AG125</f>
        <v>509165.27</v>
      </c>
      <c r="L810" s="142">
        <f>สกลนคร!AH125</f>
        <v>798430.14</v>
      </c>
      <c r="M810" s="142">
        <f>สกลนคร!AI125</f>
        <v>574980.27999999991</v>
      </c>
      <c r="N810" s="138"/>
      <c r="O810" s="138"/>
      <c r="P810" s="138"/>
      <c r="Q810" s="130">
        <f t="shared" si="29"/>
        <v>223449.8600000001</v>
      </c>
      <c r="R810" s="131">
        <f t="shared" si="30"/>
        <v>359.00635791366909</v>
      </c>
    </row>
    <row r="811" spans="1:18" x14ac:dyDescent="0.35">
      <c r="A811" s="137">
        <v>3</v>
      </c>
      <c r="B811" s="138" t="s">
        <v>61</v>
      </c>
      <c r="C811" s="138" t="s">
        <v>503</v>
      </c>
      <c r="D811" s="138" t="s">
        <v>138</v>
      </c>
      <c r="E811" s="138" t="s">
        <v>504</v>
      </c>
      <c r="F811" s="138" t="s">
        <v>180</v>
      </c>
      <c r="G811" s="138" t="s">
        <v>1205</v>
      </c>
      <c r="H811" s="139">
        <v>6948</v>
      </c>
      <c r="I811" s="137">
        <v>5</v>
      </c>
      <c r="J811" s="142">
        <f>สกลนคร!F126</f>
        <v>634427.9</v>
      </c>
      <c r="K811" s="141">
        <f>สกลนคร!AG126</f>
        <v>740998.6</v>
      </c>
      <c r="L811" s="142">
        <f>สกลนคร!AH126</f>
        <v>1911017.8399999999</v>
      </c>
      <c r="M811" s="142">
        <f>สกลนคร!AI126</f>
        <v>1131593.4400000002</v>
      </c>
      <c r="N811" s="138"/>
      <c r="O811" s="138"/>
      <c r="P811" s="138"/>
      <c r="Q811" s="130">
        <f t="shared" si="29"/>
        <v>779424.39999999967</v>
      </c>
      <c r="R811" s="131">
        <f t="shared" si="30"/>
        <v>275.04574553828439</v>
      </c>
    </row>
    <row r="812" spans="1:18" x14ac:dyDescent="0.35">
      <c r="A812" s="137">
        <v>4</v>
      </c>
      <c r="B812" s="138" t="s">
        <v>61</v>
      </c>
      <c r="C812" s="138" t="s">
        <v>503</v>
      </c>
      <c r="D812" s="138" t="s">
        <v>138</v>
      </c>
      <c r="E812" s="138" t="s">
        <v>504</v>
      </c>
      <c r="F812" s="138" t="s">
        <v>180</v>
      </c>
      <c r="G812" s="138" t="s">
        <v>1206</v>
      </c>
      <c r="H812" s="139">
        <v>2265</v>
      </c>
      <c r="I812" s="137">
        <v>2</v>
      </c>
      <c r="J812" s="142">
        <f>สกลนคร!F127</f>
        <v>362581.96</v>
      </c>
      <c r="K812" s="141">
        <f>สกลนคร!AG127</f>
        <v>317040.7</v>
      </c>
      <c r="L812" s="142">
        <f>สกลนคร!AH127</f>
        <v>821173.64</v>
      </c>
      <c r="M812" s="142">
        <f>สกลนคร!AI127</f>
        <v>512763.82</v>
      </c>
      <c r="N812" s="138"/>
      <c r="O812" s="138"/>
      <c r="P812" s="138"/>
      <c r="Q812" s="130">
        <f t="shared" si="29"/>
        <v>308409.82</v>
      </c>
      <c r="R812" s="131">
        <f t="shared" si="30"/>
        <v>362.54906843267111</v>
      </c>
    </row>
    <row r="813" spans="1:18" x14ac:dyDescent="0.35">
      <c r="A813" s="137">
        <v>5</v>
      </c>
      <c r="B813" s="138" t="s">
        <v>61</v>
      </c>
      <c r="C813" s="138" t="s">
        <v>503</v>
      </c>
      <c r="D813" s="138" t="s">
        <v>138</v>
      </c>
      <c r="E813" s="138" t="s">
        <v>504</v>
      </c>
      <c r="F813" s="138" t="s">
        <v>180</v>
      </c>
      <c r="G813" s="138" t="s">
        <v>1207</v>
      </c>
      <c r="H813" s="139">
        <v>4502</v>
      </c>
      <c r="I813" s="137">
        <v>4</v>
      </c>
      <c r="J813" s="142">
        <f>สกลนคร!F128</f>
        <v>567000.03</v>
      </c>
      <c r="K813" s="141">
        <f>สกลนคร!AG128</f>
        <v>640466.97</v>
      </c>
      <c r="L813" s="142">
        <f>สกลนคร!AH128</f>
        <v>1270720.69</v>
      </c>
      <c r="M813" s="142">
        <f>สกลนคร!AI128</f>
        <v>867723.87</v>
      </c>
      <c r="N813" s="138"/>
      <c r="O813" s="138"/>
      <c r="P813" s="138"/>
      <c r="Q813" s="130">
        <f t="shared" si="29"/>
        <v>402996.81999999995</v>
      </c>
      <c r="R813" s="131">
        <f t="shared" si="30"/>
        <v>282.25692803198575</v>
      </c>
    </row>
    <row r="814" spans="1:18" x14ac:dyDescent="0.35">
      <c r="A814" s="137">
        <v>6</v>
      </c>
      <c r="B814" s="138" t="s">
        <v>61</v>
      </c>
      <c r="C814" s="138" t="s">
        <v>503</v>
      </c>
      <c r="D814" s="138" t="s">
        <v>138</v>
      </c>
      <c r="E814" s="138" t="s">
        <v>504</v>
      </c>
      <c r="F814" s="138" t="s">
        <v>180</v>
      </c>
      <c r="G814" s="138" t="s">
        <v>1208</v>
      </c>
      <c r="H814" s="139">
        <v>6455</v>
      </c>
      <c r="I814" s="137">
        <v>5</v>
      </c>
      <c r="J814" s="142">
        <f>สกลนคร!F129</f>
        <v>1039702.18</v>
      </c>
      <c r="K814" s="141">
        <f>สกลนคร!AG129</f>
        <v>1086756.4100000001</v>
      </c>
      <c r="L814" s="142">
        <f>สกลนคร!AH129</f>
        <v>1374313.88</v>
      </c>
      <c r="M814" s="142">
        <f>สกลนคร!AI129</f>
        <v>897264.62</v>
      </c>
      <c r="N814" s="138"/>
      <c r="O814" s="138"/>
      <c r="P814" s="138"/>
      <c r="Q814" s="130">
        <f t="shared" si="29"/>
        <v>477049.25999999989</v>
      </c>
      <c r="R814" s="131">
        <f t="shared" si="30"/>
        <v>212.9068752904725</v>
      </c>
    </row>
    <row r="815" spans="1:18" x14ac:dyDescent="0.35">
      <c r="A815" s="137">
        <v>7</v>
      </c>
      <c r="B815" s="138" t="s">
        <v>61</v>
      </c>
      <c r="C815" s="138" t="s">
        <v>503</v>
      </c>
      <c r="D815" s="138" t="s">
        <v>138</v>
      </c>
      <c r="E815" s="138" t="s">
        <v>504</v>
      </c>
      <c r="F815" s="138" t="s">
        <v>180</v>
      </c>
      <c r="G815" s="138" t="s">
        <v>1209</v>
      </c>
      <c r="H815" s="139">
        <v>1661</v>
      </c>
      <c r="I815" s="137">
        <v>2</v>
      </c>
      <c r="J815" s="142">
        <f>สกลนคร!F130</f>
        <v>275233.88</v>
      </c>
      <c r="K815" s="141">
        <f>สกลนคร!AG130</f>
        <v>329824.51</v>
      </c>
      <c r="L815" s="142">
        <f>สกลนคร!AH130</f>
        <v>689388.57000000007</v>
      </c>
      <c r="M815" s="142">
        <f>สกลนคร!AI130</f>
        <v>407075.57</v>
      </c>
      <c r="N815" s="138"/>
      <c r="O815" s="138"/>
      <c r="P815" s="138"/>
      <c r="Q815" s="130">
        <f t="shared" si="29"/>
        <v>282313.00000000006</v>
      </c>
      <c r="R815" s="131">
        <f t="shared" si="30"/>
        <v>415.04429259482242</v>
      </c>
    </row>
    <row r="816" spans="1:18" x14ac:dyDescent="0.35">
      <c r="A816" s="137">
        <v>8</v>
      </c>
      <c r="B816" s="138" t="s">
        <v>61</v>
      </c>
      <c r="C816" s="138" t="s">
        <v>503</v>
      </c>
      <c r="D816" s="138" t="s">
        <v>138</v>
      </c>
      <c r="E816" s="138" t="s">
        <v>504</v>
      </c>
      <c r="F816" s="138" t="s">
        <v>180</v>
      </c>
      <c r="G816" s="138" t="s">
        <v>1210</v>
      </c>
      <c r="H816" s="139">
        <v>1935</v>
      </c>
      <c r="I816" s="137">
        <v>2</v>
      </c>
      <c r="J816" s="142">
        <f>สกลนคร!F131</f>
        <v>327801.01</v>
      </c>
      <c r="K816" s="141">
        <f>สกลนคร!AG131</f>
        <v>368801.98</v>
      </c>
      <c r="L816" s="142">
        <f>สกลนคร!AH131</f>
        <v>689377.8</v>
      </c>
      <c r="M816" s="142">
        <f>สกลนคร!AI131</f>
        <v>555977.78</v>
      </c>
      <c r="N816" s="138"/>
      <c r="O816" s="138"/>
      <c r="P816" s="138"/>
      <c r="Q816" s="130">
        <f t="shared" si="29"/>
        <v>133400.02000000002</v>
      </c>
      <c r="R816" s="131">
        <f t="shared" si="30"/>
        <v>356.26759689922483</v>
      </c>
    </row>
    <row r="817" spans="1:18" x14ac:dyDescent="0.35">
      <c r="A817" s="137">
        <v>9</v>
      </c>
      <c r="B817" s="138" t="s">
        <v>61</v>
      </c>
      <c r="C817" s="138" t="s">
        <v>503</v>
      </c>
      <c r="D817" s="138" t="s">
        <v>138</v>
      </c>
      <c r="E817" s="138" t="s">
        <v>504</v>
      </c>
      <c r="F817" s="138" t="s">
        <v>180</v>
      </c>
      <c r="G817" s="138" t="s">
        <v>1211</v>
      </c>
      <c r="H817" s="139">
        <v>4296</v>
      </c>
      <c r="I817" s="137">
        <v>3</v>
      </c>
      <c r="J817" s="142">
        <f>สกลนคร!F132</f>
        <v>504264.01</v>
      </c>
      <c r="K817" s="141">
        <f>สกลนคร!AG132</f>
        <v>524653.68999999994</v>
      </c>
      <c r="L817" s="142">
        <f>สกลนคร!AH132</f>
        <v>1124447.6000000001</v>
      </c>
      <c r="M817" s="142">
        <f>สกลนคร!AI132</f>
        <v>752132</v>
      </c>
      <c r="N817" s="138"/>
      <c r="O817" s="138"/>
      <c r="P817" s="138"/>
      <c r="Q817" s="130">
        <f t="shared" si="29"/>
        <v>372315.60000000009</v>
      </c>
      <c r="R817" s="131">
        <f t="shared" si="30"/>
        <v>261.74292364990691</v>
      </c>
    </row>
    <row r="818" spans="1:18" x14ac:dyDescent="0.35">
      <c r="A818" s="137">
        <v>10</v>
      </c>
      <c r="B818" s="138" t="s">
        <v>61</v>
      </c>
      <c r="C818" s="138" t="s">
        <v>503</v>
      </c>
      <c r="D818" s="138" t="s">
        <v>138</v>
      </c>
      <c r="E818" s="138" t="s">
        <v>504</v>
      </c>
      <c r="F818" s="138" t="s">
        <v>180</v>
      </c>
      <c r="G818" s="138" t="s">
        <v>1212</v>
      </c>
      <c r="H818" s="139">
        <v>4985</v>
      </c>
      <c r="I818" s="137">
        <v>4</v>
      </c>
      <c r="J818" s="142">
        <f>สกลนคร!F133</f>
        <v>703798.8</v>
      </c>
      <c r="K818" s="141">
        <f>สกลนคร!AG133</f>
        <v>827567.05</v>
      </c>
      <c r="L818" s="142">
        <f>สกลนคร!AH133</f>
        <v>943840.05</v>
      </c>
      <c r="M818" s="142">
        <f>สกลนคร!AI133</f>
        <v>720979.14</v>
      </c>
      <c r="N818" s="138"/>
      <c r="O818" s="138"/>
      <c r="P818" s="138"/>
      <c r="Q818" s="130">
        <f t="shared" si="29"/>
        <v>222860.91000000003</v>
      </c>
      <c r="R818" s="131">
        <f t="shared" si="30"/>
        <v>189.33601805416251</v>
      </c>
    </row>
    <row r="819" spans="1:18" x14ac:dyDescent="0.35">
      <c r="A819" s="137">
        <v>11</v>
      </c>
      <c r="B819" s="138" t="s">
        <v>61</v>
      </c>
      <c r="C819" s="138" t="s">
        <v>503</v>
      </c>
      <c r="D819" s="138" t="s">
        <v>138</v>
      </c>
      <c r="E819" s="138" t="s">
        <v>504</v>
      </c>
      <c r="F819" s="138" t="s">
        <v>180</v>
      </c>
      <c r="G819" s="138" t="s">
        <v>1213</v>
      </c>
      <c r="H819" s="139">
        <v>6488</v>
      </c>
      <c r="I819" s="137">
        <v>5</v>
      </c>
      <c r="J819" s="142">
        <f>สกลนคร!F134</f>
        <v>342202.98</v>
      </c>
      <c r="K819" s="141">
        <f>สกลนคร!AG134</f>
        <v>379078.56</v>
      </c>
      <c r="L819" s="142">
        <f>สกลนคร!AH134</f>
        <v>1260029.6499999999</v>
      </c>
      <c r="M819" s="142">
        <f>สกลนคร!AI134</f>
        <v>896557.27</v>
      </c>
      <c r="N819" s="138"/>
      <c r="O819" s="138"/>
      <c r="P819" s="138"/>
      <c r="Q819" s="130">
        <f t="shared" si="29"/>
        <v>363472.37999999989</v>
      </c>
      <c r="R819" s="131">
        <f t="shared" si="30"/>
        <v>194.2092555487053</v>
      </c>
    </row>
    <row r="820" spans="1:18" x14ac:dyDescent="0.35">
      <c r="A820" s="137">
        <v>12</v>
      </c>
      <c r="B820" s="138" t="s">
        <v>61</v>
      </c>
      <c r="C820" s="138" t="s">
        <v>503</v>
      </c>
      <c r="D820" s="138" t="s">
        <v>138</v>
      </c>
      <c r="E820" s="138" t="s">
        <v>504</v>
      </c>
      <c r="F820" s="138" t="s">
        <v>180</v>
      </c>
      <c r="G820" s="138" t="s">
        <v>1214</v>
      </c>
      <c r="H820" s="139">
        <v>789</v>
      </c>
      <c r="I820" s="137">
        <v>1</v>
      </c>
      <c r="J820" s="142">
        <f>สกลนคร!F135</f>
        <v>222814.12</v>
      </c>
      <c r="K820" s="141">
        <f>สกลนคร!AG135</f>
        <v>243883.74</v>
      </c>
      <c r="L820" s="142">
        <f>สกลนคร!AH135</f>
        <v>540213.22</v>
      </c>
      <c r="M820" s="142">
        <f>สกลนคร!AI135</f>
        <v>389445.68</v>
      </c>
      <c r="N820" s="138"/>
      <c r="O820" s="138"/>
      <c r="P820" s="138"/>
      <c r="Q820" s="130">
        <f t="shared" si="29"/>
        <v>150767.53999999998</v>
      </c>
      <c r="R820" s="131">
        <f t="shared" si="30"/>
        <v>684.68088719898606</v>
      </c>
    </row>
    <row r="821" spans="1:18" s="149" customFormat="1" x14ac:dyDescent="0.35">
      <c r="A821" s="143">
        <v>11</v>
      </c>
      <c r="B821" s="144" t="s">
        <v>61</v>
      </c>
      <c r="C821" s="144"/>
      <c r="D821" s="144"/>
      <c r="E821" s="144" t="s">
        <v>77</v>
      </c>
      <c r="F821" s="144"/>
      <c r="G821" s="144" t="s">
        <v>506</v>
      </c>
      <c r="H821" s="150">
        <f>SUM(H809:H820)</f>
        <v>42548</v>
      </c>
      <c r="I821" s="143"/>
      <c r="J821" s="146">
        <f>SUM(J809:J820)</f>
        <v>5454993.1599999992</v>
      </c>
      <c r="K821" s="146">
        <f>SUM(K809:K820)</f>
        <v>5968237.4799999995</v>
      </c>
      <c r="L821" s="146">
        <f>SUM(L809:L820)</f>
        <v>11422953.080000002</v>
      </c>
      <c r="M821" s="146">
        <f>SUM(M809:M820)</f>
        <v>7706493.4700000007</v>
      </c>
      <c r="N821" s="144">
        <v>11</v>
      </c>
      <c r="O821" s="144">
        <v>11</v>
      </c>
      <c r="P821" s="144">
        <f>N821-O821</f>
        <v>0</v>
      </c>
      <c r="Q821" s="147">
        <f t="shared" si="29"/>
        <v>3716459.6100000013</v>
      </c>
      <c r="R821" s="148">
        <f>L821/H821</f>
        <v>268.47215098241992</v>
      </c>
    </row>
    <row r="822" spans="1:18" x14ac:dyDescent="0.35">
      <c r="A822" s="137">
        <v>1</v>
      </c>
      <c r="B822" s="138" t="s">
        <v>61</v>
      </c>
      <c r="C822" s="138" t="s">
        <v>507</v>
      </c>
      <c r="D822" s="138" t="s">
        <v>154</v>
      </c>
      <c r="E822" s="138" t="s">
        <v>508</v>
      </c>
      <c r="F822" s="138" t="s">
        <v>210</v>
      </c>
      <c r="G822" s="138" t="s">
        <v>509</v>
      </c>
      <c r="H822" s="139"/>
      <c r="I822" s="137"/>
      <c r="J822" s="140"/>
      <c r="K822" s="141"/>
      <c r="L822" s="142"/>
      <c r="M822" s="142"/>
      <c r="N822" s="138"/>
      <c r="O822" s="138"/>
      <c r="P822" s="138"/>
    </row>
    <row r="823" spans="1:18" x14ac:dyDescent="0.35">
      <c r="A823" s="137">
        <v>2</v>
      </c>
      <c r="B823" s="138" t="s">
        <v>61</v>
      </c>
      <c r="C823" s="138" t="s">
        <v>507</v>
      </c>
      <c r="D823" s="138" t="s">
        <v>154</v>
      </c>
      <c r="E823" s="138" t="s">
        <v>508</v>
      </c>
      <c r="F823" s="138" t="s">
        <v>180</v>
      </c>
      <c r="G823" s="138" t="s">
        <v>1215</v>
      </c>
      <c r="H823" s="139">
        <v>8307</v>
      </c>
      <c r="I823" s="137">
        <v>5</v>
      </c>
      <c r="J823" s="142">
        <f>สกลนคร!F136</f>
        <v>681376.28</v>
      </c>
      <c r="K823" s="141">
        <f>สกลนคร!AG136</f>
        <v>790816.61</v>
      </c>
      <c r="L823" s="142">
        <f>สกลนคร!AH136</f>
        <v>1277753.6200000001</v>
      </c>
      <c r="M823" s="142">
        <f>สกลนคร!AI136</f>
        <v>1027374.53</v>
      </c>
      <c r="N823" s="138"/>
      <c r="O823" s="138"/>
      <c r="P823" s="138"/>
      <c r="Q823" s="130">
        <f t="shared" si="29"/>
        <v>250379.09000000008</v>
      </c>
      <c r="R823" s="131">
        <f t="shared" si="30"/>
        <v>153.81649452269173</v>
      </c>
    </row>
    <row r="824" spans="1:18" x14ac:dyDescent="0.35">
      <c r="A824" s="137">
        <v>3</v>
      </c>
      <c r="B824" s="138" t="s">
        <v>61</v>
      </c>
      <c r="C824" s="138" t="s">
        <v>507</v>
      </c>
      <c r="D824" s="138" t="s">
        <v>154</v>
      </c>
      <c r="E824" s="138" t="s">
        <v>508</v>
      </c>
      <c r="F824" s="138" t="s">
        <v>180</v>
      </c>
      <c r="G824" s="138" t="s">
        <v>1216</v>
      </c>
      <c r="H824" s="139">
        <v>4857</v>
      </c>
      <c r="I824" s="137">
        <v>4</v>
      </c>
      <c r="J824" s="142">
        <f>สกลนคร!F137</f>
        <v>256429.59</v>
      </c>
      <c r="K824" s="141">
        <f>สกลนคร!AG137</f>
        <v>485859.41</v>
      </c>
      <c r="L824" s="142">
        <f>สกลนคร!AH137</f>
        <v>951386.19</v>
      </c>
      <c r="M824" s="142">
        <f>สกลนคร!AI137</f>
        <v>995402.96</v>
      </c>
      <c r="N824" s="138"/>
      <c r="O824" s="138"/>
      <c r="P824" s="138"/>
      <c r="Q824" s="130">
        <f t="shared" si="29"/>
        <v>-44016.770000000019</v>
      </c>
      <c r="R824" s="131">
        <f t="shared" si="30"/>
        <v>195.87938851142678</v>
      </c>
    </row>
    <row r="825" spans="1:18" x14ac:dyDescent="0.35">
      <c r="A825" s="137">
        <v>4</v>
      </c>
      <c r="B825" s="138" t="s">
        <v>61</v>
      </c>
      <c r="C825" s="138" t="s">
        <v>507</v>
      </c>
      <c r="D825" s="138" t="s">
        <v>154</v>
      </c>
      <c r="E825" s="138" t="s">
        <v>508</v>
      </c>
      <c r="F825" s="138" t="s">
        <v>180</v>
      </c>
      <c r="G825" s="138" t="s">
        <v>1217</v>
      </c>
      <c r="H825" s="139">
        <v>4343</v>
      </c>
      <c r="I825" s="137">
        <v>3</v>
      </c>
      <c r="J825" s="142">
        <f>สกลนคร!F138</f>
        <v>434642.89</v>
      </c>
      <c r="K825" s="141">
        <f>สกลนคร!AG138</f>
        <v>617747.63</v>
      </c>
      <c r="L825" s="142">
        <f>สกลนคร!AH138</f>
        <v>1204269.6099999999</v>
      </c>
      <c r="M825" s="142">
        <f>สกลนคร!AI138</f>
        <v>905774.13</v>
      </c>
      <c r="N825" s="138"/>
      <c r="O825" s="138"/>
      <c r="P825" s="138"/>
      <c r="Q825" s="130">
        <f t="shared" si="29"/>
        <v>298495.47999999986</v>
      </c>
      <c r="R825" s="131">
        <f t="shared" si="30"/>
        <v>277.28980198019798</v>
      </c>
    </row>
    <row r="826" spans="1:18" x14ac:dyDescent="0.35">
      <c r="A826" s="137">
        <v>5</v>
      </c>
      <c r="B826" s="138" t="s">
        <v>61</v>
      </c>
      <c r="C826" s="138" t="s">
        <v>507</v>
      </c>
      <c r="D826" s="138" t="s">
        <v>154</v>
      </c>
      <c r="E826" s="138" t="s">
        <v>508</v>
      </c>
      <c r="F826" s="138" t="s">
        <v>180</v>
      </c>
      <c r="G826" s="138" t="s">
        <v>1218</v>
      </c>
      <c r="H826" s="139">
        <v>4628</v>
      </c>
      <c r="I826" s="137">
        <v>4</v>
      </c>
      <c r="J826" s="142">
        <f>สกลนคร!F139</f>
        <v>278578.28000000003</v>
      </c>
      <c r="K826" s="141">
        <f>สกลนคร!AG139</f>
        <v>400969.72000000003</v>
      </c>
      <c r="L826" s="142">
        <f>สกลนคร!AH139</f>
        <v>667552.73</v>
      </c>
      <c r="M826" s="142">
        <f>สกลนคร!AI139</f>
        <v>794444.45</v>
      </c>
      <c r="N826" s="138"/>
      <c r="O826" s="138"/>
      <c r="P826" s="138"/>
      <c r="Q826" s="130">
        <f t="shared" si="29"/>
        <v>-126891.71999999997</v>
      </c>
      <c r="R826" s="131">
        <f t="shared" si="30"/>
        <v>144.24216292134832</v>
      </c>
    </row>
    <row r="827" spans="1:18" x14ac:dyDescent="0.35">
      <c r="A827" s="137">
        <v>6</v>
      </c>
      <c r="B827" s="138" t="s">
        <v>61</v>
      </c>
      <c r="C827" s="138" t="s">
        <v>507</v>
      </c>
      <c r="D827" s="138" t="s">
        <v>154</v>
      </c>
      <c r="E827" s="138" t="s">
        <v>508</v>
      </c>
      <c r="F827" s="138" t="s">
        <v>180</v>
      </c>
      <c r="G827" s="138" t="s">
        <v>1219</v>
      </c>
      <c r="H827" s="139">
        <v>5183</v>
      </c>
      <c r="I827" s="137">
        <v>4</v>
      </c>
      <c r="J827" s="142">
        <f>สกลนคร!F140</f>
        <v>146642.6</v>
      </c>
      <c r="K827" s="141">
        <f>สกลนคร!AG140</f>
        <v>232378.31</v>
      </c>
      <c r="L827" s="142">
        <f>สกลนคร!AH140</f>
        <v>802322.4</v>
      </c>
      <c r="M827" s="142">
        <f>สกลนคร!AI140</f>
        <v>833373.03</v>
      </c>
      <c r="N827" s="138"/>
      <c r="O827" s="138"/>
      <c r="P827" s="138"/>
      <c r="Q827" s="130">
        <f t="shared" si="29"/>
        <v>-31050.630000000005</v>
      </c>
      <c r="R827" s="131">
        <f t="shared" si="30"/>
        <v>154.79884236928422</v>
      </c>
    </row>
    <row r="828" spans="1:18" x14ac:dyDescent="0.35">
      <c r="A828" s="137">
        <v>7</v>
      </c>
      <c r="B828" s="138" t="s">
        <v>61</v>
      </c>
      <c r="C828" s="138" t="s">
        <v>507</v>
      </c>
      <c r="D828" s="138" t="s">
        <v>154</v>
      </c>
      <c r="E828" s="138" t="s">
        <v>508</v>
      </c>
      <c r="F828" s="138" t="s">
        <v>180</v>
      </c>
      <c r="G828" s="138" t="s">
        <v>1220</v>
      </c>
      <c r="H828" s="139">
        <v>3400</v>
      </c>
      <c r="I828" s="137">
        <v>3</v>
      </c>
      <c r="J828" s="142">
        <f>สกลนคร!F141</f>
        <v>231329.45</v>
      </c>
      <c r="K828" s="141">
        <f>สกลนคร!AG141</f>
        <v>315879.18</v>
      </c>
      <c r="L828" s="142">
        <f>สกลนคร!AH141</f>
        <v>653769.05000000005</v>
      </c>
      <c r="M828" s="142">
        <f>สกลนคร!AI141</f>
        <v>512095.19</v>
      </c>
      <c r="N828" s="138"/>
      <c r="O828" s="138"/>
      <c r="P828" s="138"/>
      <c r="Q828" s="130">
        <f t="shared" si="29"/>
        <v>141673.86000000004</v>
      </c>
      <c r="R828" s="131">
        <f t="shared" si="30"/>
        <v>192.28501470588236</v>
      </c>
    </row>
    <row r="829" spans="1:18" x14ac:dyDescent="0.35">
      <c r="A829" s="137">
        <v>8</v>
      </c>
      <c r="B829" s="138" t="s">
        <v>61</v>
      </c>
      <c r="C829" s="138" t="s">
        <v>507</v>
      </c>
      <c r="D829" s="138" t="s">
        <v>154</v>
      </c>
      <c r="E829" s="138" t="s">
        <v>508</v>
      </c>
      <c r="F829" s="138" t="s">
        <v>180</v>
      </c>
      <c r="G829" s="138" t="s">
        <v>1221</v>
      </c>
      <c r="H829" s="139">
        <v>7272</v>
      </c>
      <c r="I829" s="137">
        <v>5</v>
      </c>
      <c r="J829" s="142">
        <f>สกลนคร!F142</f>
        <v>462952.79</v>
      </c>
      <c r="K829" s="141">
        <f>สกลนคร!AG142</f>
        <v>483471.29</v>
      </c>
      <c r="L829" s="142">
        <f>สกลนคร!AH142</f>
        <v>1018383.98</v>
      </c>
      <c r="M829" s="142">
        <f>สกลนคร!AI142</f>
        <v>1009336.39</v>
      </c>
      <c r="N829" s="138"/>
      <c r="O829" s="138"/>
      <c r="P829" s="138"/>
      <c r="Q829" s="130">
        <f t="shared" si="29"/>
        <v>9047.5899999999674</v>
      </c>
      <c r="R829" s="131">
        <f t="shared" si="30"/>
        <v>140.04180143014301</v>
      </c>
    </row>
    <row r="830" spans="1:18" x14ac:dyDescent="0.35">
      <c r="A830" s="137">
        <v>9</v>
      </c>
      <c r="B830" s="138" t="s">
        <v>61</v>
      </c>
      <c r="C830" s="138" t="s">
        <v>507</v>
      </c>
      <c r="D830" s="138" t="s">
        <v>154</v>
      </c>
      <c r="E830" s="138" t="s">
        <v>508</v>
      </c>
      <c r="F830" s="138" t="s">
        <v>180</v>
      </c>
      <c r="G830" s="138" t="s">
        <v>1222</v>
      </c>
      <c r="H830" s="139">
        <v>4130</v>
      </c>
      <c r="I830" s="137">
        <v>3</v>
      </c>
      <c r="J830" s="142">
        <f>สกลนคร!F143</f>
        <v>488030.21</v>
      </c>
      <c r="K830" s="141">
        <f>สกลนคร!AG143</f>
        <v>545628.19999999995</v>
      </c>
      <c r="L830" s="142">
        <f>สกลนคร!AH143</f>
        <v>822243.32</v>
      </c>
      <c r="M830" s="142">
        <f>สกลนคร!AI143</f>
        <v>593162.22000000009</v>
      </c>
      <c r="N830" s="138"/>
      <c r="O830" s="138"/>
      <c r="P830" s="138"/>
      <c r="Q830" s="130">
        <f t="shared" si="29"/>
        <v>229081.09999999986</v>
      </c>
      <c r="R830" s="131">
        <f t="shared" si="30"/>
        <v>199.09039225181596</v>
      </c>
    </row>
    <row r="831" spans="1:18" x14ac:dyDescent="0.35">
      <c r="A831" s="137">
        <v>10</v>
      </c>
      <c r="B831" s="138" t="s">
        <v>61</v>
      </c>
      <c r="C831" s="138" t="s">
        <v>507</v>
      </c>
      <c r="D831" s="138" t="s">
        <v>154</v>
      </c>
      <c r="E831" s="138" t="s">
        <v>508</v>
      </c>
      <c r="F831" s="138" t="s">
        <v>180</v>
      </c>
      <c r="G831" s="138" t="s">
        <v>1223</v>
      </c>
      <c r="H831" s="139">
        <v>3177</v>
      </c>
      <c r="I831" s="137">
        <v>3</v>
      </c>
      <c r="J831" s="142">
        <f>สกลนคร!F144</f>
        <v>324401.57</v>
      </c>
      <c r="K831" s="141">
        <f>สกลนคร!AG144</f>
        <v>278293.92000000004</v>
      </c>
      <c r="L831" s="142">
        <f>สกลนคร!AH144</f>
        <v>639074.18999999994</v>
      </c>
      <c r="M831" s="142">
        <f>สกลนคร!AI144</f>
        <v>966648.42</v>
      </c>
      <c r="N831" s="138"/>
      <c r="O831" s="138"/>
      <c r="P831" s="138"/>
      <c r="Q831" s="130">
        <f t="shared" si="29"/>
        <v>-327574.2300000001</v>
      </c>
      <c r="R831" s="131">
        <f t="shared" si="30"/>
        <v>201.15649669499527</v>
      </c>
    </row>
    <row r="832" spans="1:18" x14ac:dyDescent="0.35">
      <c r="A832" s="137">
        <v>11</v>
      </c>
      <c r="B832" s="138" t="s">
        <v>61</v>
      </c>
      <c r="C832" s="138" t="s">
        <v>507</v>
      </c>
      <c r="D832" s="138" t="s">
        <v>154</v>
      </c>
      <c r="E832" s="138" t="s">
        <v>508</v>
      </c>
      <c r="F832" s="138" t="s">
        <v>180</v>
      </c>
      <c r="G832" s="138" t="s">
        <v>1224</v>
      </c>
      <c r="H832" s="139">
        <v>5043</v>
      </c>
      <c r="I832" s="137">
        <v>4</v>
      </c>
      <c r="J832" s="142">
        <f>สกลนคร!F145</f>
        <v>79253.94</v>
      </c>
      <c r="K832" s="141">
        <f>สกลนคร!AG145</f>
        <v>243098.31</v>
      </c>
      <c r="L832" s="142">
        <f>สกลนคร!AH145</f>
        <v>981046.64</v>
      </c>
      <c r="M832" s="142">
        <f>สกลนคร!AI145</f>
        <v>926838.73</v>
      </c>
      <c r="N832" s="138"/>
      <c r="O832" s="138"/>
      <c r="P832" s="138"/>
      <c r="Q832" s="130">
        <f t="shared" si="29"/>
        <v>54207.910000000033</v>
      </c>
      <c r="R832" s="131">
        <f t="shared" si="30"/>
        <v>194.53631568510806</v>
      </c>
    </row>
    <row r="833" spans="1:18" x14ac:dyDescent="0.35">
      <c r="A833" s="137">
        <v>12</v>
      </c>
      <c r="B833" s="138" t="s">
        <v>61</v>
      </c>
      <c r="C833" s="138" t="s">
        <v>507</v>
      </c>
      <c r="D833" s="138" t="s">
        <v>154</v>
      </c>
      <c r="E833" s="138" t="s">
        <v>508</v>
      </c>
      <c r="F833" s="138" t="s">
        <v>180</v>
      </c>
      <c r="G833" s="138" t="s">
        <v>1225</v>
      </c>
      <c r="H833" s="139">
        <v>4781</v>
      </c>
      <c r="I833" s="137">
        <v>4</v>
      </c>
      <c r="J833" s="142">
        <f>สกลนคร!F146</f>
        <v>364594.78</v>
      </c>
      <c r="K833" s="141">
        <f>สกลนคร!AG146</f>
        <v>521760.06000000006</v>
      </c>
      <c r="L833" s="142">
        <f>สกลนคร!AH146</f>
        <v>1172868.6299999999</v>
      </c>
      <c r="M833" s="142">
        <f>สกลนคร!AI146</f>
        <v>945479.44</v>
      </c>
      <c r="N833" s="138"/>
      <c r="O833" s="138"/>
      <c r="P833" s="138"/>
      <c r="Q833" s="130">
        <f t="shared" si="29"/>
        <v>227389.18999999994</v>
      </c>
      <c r="R833" s="131">
        <f t="shared" si="30"/>
        <v>245.31868437565362</v>
      </c>
    </row>
    <row r="834" spans="1:18" x14ac:dyDescent="0.35">
      <c r="A834" s="137">
        <v>13</v>
      </c>
      <c r="B834" s="138" t="s">
        <v>61</v>
      </c>
      <c r="C834" s="138" t="s">
        <v>507</v>
      </c>
      <c r="D834" s="138" t="s">
        <v>154</v>
      </c>
      <c r="E834" s="138" t="s">
        <v>508</v>
      </c>
      <c r="F834" s="138" t="s">
        <v>180</v>
      </c>
      <c r="G834" s="138" t="s">
        <v>1226</v>
      </c>
      <c r="H834" s="139">
        <v>7022</v>
      </c>
      <c r="I834" s="137">
        <v>5</v>
      </c>
      <c r="J834" s="142">
        <f>สกลนคร!F147</f>
        <v>309784.98</v>
      </c>
      <c r="K834" s="141">
        <f>สกลนคร!AG147</f>
        <v>378083.88</v>
      </c>
      <c r="L834" s="142">
        <f>สกลนคร!AH147</f>
        <v>1157328.99</v>
      </c>
      <c r="M834" s="142">
        <f>สกลนคร!AI147</f>
        <v>1153660.18</v>
      </c>
      <c r="N834" s="138"/>
      <c r="O834" s="138"/>
      <c r="P834" s="138"/>
      <c r="Q834" s="130">
        <f t="shared" si="29"/>
        <v>3668.8100000000559</v>
      </c>
      <c r="R834" s="131">
        <f t="shared" si="30"/>
        <v>164.81472372543433</v>
      </c>
    </row>
    <row r="835" spans="1:18" x14ac:dyDescent="0.35">
      <c r="A835" s="137">
        <v>14</v>
      </c>
      <c r="B835" s="138" t="s">
        <v>61</v>
      </c>
      <c r="C835" s="138" t="s">
        <v>507</v>
      </c>
      <c r="D835" s="138" t="s">
        <v>154</v>
      </c>
      <c r="E835" s="138" t="s">
        <v>508</v>
      </c>
      <c r="F835" s="138" t="s">
        <v>180</v>
      </c>
      <c r="G835" s="138" t="s">
        <v>1227</v>
      </c>
      <c r="H835" s="139">
        <v>5099</v>
      </c>
      <c r="I835" s="137">
        <v>4</v>
      </c>
      <c r="J835" s="142">
        <f>สกลนคร!F148</f>
        <v>472182.45</v>
      </c>
      <c r="K835" s="141">
        <f>สกลนคร!AG148</f>
        <v>577581.06000000006</v>
      </c>
      <c r="L835" s="142">
        <f>สกลนคร!AH148</f>
        <v>983187.33000000007</v>
      </c>
      <c r="M835" s="142">
        <f>สกลนคร!AI148</f>
        <v>847575.49</v>
      </c>
      <c r="N835" s="138"/>
      <c r="O835" s="138"/>
      <c r="P835" s="138"/>
      <c r="Q835" s="130">
        <f t="shared" si="29"/>
        <v>135611.84000000008</v>
      </c>
      <c r="R835" s="131">
        <f t="shared" si="30"/>
        <v>192.81963718376153</v>
      </c>
    </row>
    <row r="836" spans="1:18" x14ac:dyDescent="0.35">
      <c r="A836" s="137">
        <v>15</v>
      </c>
      <c r="B836" s="138" t="s">
        <v>61</v>
      </c>
      <c r="C836" s="138" t="s">
        <v>507</v>
      </c>
      <c r="D836" s="138" t="s">
        <v>154</v>
      </c>
      <c r="E836" s="138" t="s">
        <v>508</v>
      </c>
      <c r="F836" s="138" t="s">
        <v>180</v>
      </c>
      <c r="G836" s="138" t="s">
        <v>1228</v>
      </c>
      <c r="H836" s="139">
        <v>2341</v>
      </c>
      <c r="I836" s="137">
        <v>2</v>
      </c>
      <c r="J836" s="142">
        <f>สกลนคร!F149</f>
        <v>192135.19</v>
      </c>
      <c r="K836" s="141">
        <f>สกลนคร!AG149</f>
        <v>246655.56000000003</v>
      </c>
      <c r="L836" s="142">
        <f>สกลนคร!AH149</f>
        <v>543501.97</v>
      </c>
      <c r="M836" s="142">
        <f>สกลนคร!AI149</f>
        <v>488650.14999999997</v>
      </c>
      <c r="N836" s="138"/>
      <c r="O836" s="138"/>
      <c r="P836" s="138"/>
      <c r="Q836" s="130">
        <f t="shared" si="29"/>
        <v>54851.820000000007</v>
      </c>
      <c r="R836" s="131">
        <f t="shared" si="30"/>
        <v>232.16658265698419</v>
      </c>
    </row>
    <row r="837" spans="1:18" x14ac:dyDescent="0.35">
      <c r="A837" s="137">
        <v>16</v>
      </c>
      <c r="B837" s="138" t="s">
        <v>61</v>
      </c>
      <c r="C837" s="138" t="s">
        <v>507</v>
      </c>
      <c r="D837" s="138" t="s">
        <v>154</v>
      </c>
      <c r="E837" s="138" t="s">
        <v>508</v>
      </c>
      <c r="F837" s="138" t="s">
        <v>180</v>
      </c>
      <c r="G837" s="138" t="s">
        <v>1229</v>
      </c>
      <c r="H837" s="139">
        <v>1923</v>
      </c>
      <c r="I837" s="137">
        <v>2</v>
      </c>
      <c r="J837" s="142">
        <f>สกลนคร!F150</f>
        <v>338834.67</v>
      </c>
      <c r="K837" s="141">
        <f>สกลนคร!AG150</f>
        <v>397012.70999999996</v>
      </c>
      <c r="L837" s="142">
        <f>สกลนคร!AH150</f>
        <v>692305.19</v>
      </c>
      <c r="M837" s="142">
        <f>สกลนคร!AI150</f>
        <v>601396.14</v>
      </c>
      <c r="N837" s="138"/>
      <c r="O837" s="138"/>
      <c r="P837" s="138"/>
      <c r="Q837" s="130">
        <f t="shared" si="29"/>
        <v>90909.04999999993</v>
      </c>
      <c r="R837" s="131">
        <f t="shared" si="30"/>
        <v>360.01309932397294</v>
      </c>
    </row>
    <row r="838" spans="1:18" x14ac:dyDescent="0.35">
      <c r="A838" s="137">
        <v>17</v>
      </c>
      <c r="B838" s="138" t="s">
        <v>61</v>
      </c>
      <c r="C838" s="138" t="s">
        <v>507</v>
      </c>
      <c r="D838" s="138" t="s">
        <v>154</v>
      </c>
      <c r="E838" s="138" t="s">
        <v>508</v>
      </c>
      <c r="F838" s="138" t="s">
        <v>180</v>
      </c>
      <c r="G838" s="138" t="s">
        <v>1230</v>
      </c>
      <c r="H838" s="139">
        <v>1617</v>
      </c>
      <c r="I838" s="137">
        <v>2</v>
      </c>
      <c r="J838" s="142">
        <f>สกลนคร!F151</f>
        <v>51656.35</v>
      </c>
      <c r="K838" s="141">
        <f>สกลนคร!AG151</f>
        <v>108458.04999999999</v>
      </c>
      <c r="L838" s="142">
        <f>สกลนคร!AH151</f>
        <v>408859.38</v>
      </c>
      <c r="M838" s="142">
        <f>สกลนคร!AI151</f>
        <v>482803.23000000004</v>
      </c>
      <c r="N838" s="138"/>
      <c r="O838" s="138"/>
      <c r="P838" s="138"/>
      <c r="Q838" s="130">
        <f t="shared" si="29"/>
        <v>-73943.850000000035</v>
      </c>
      <c r="R838" s="131">
        <f t="shared" si="30"/>
        <v>252.85057513914657</v>
      </c>
    </row>
    <row r="839" spans="1:18" x14ac:dyDescent="0.35">
      <c r="A839" s="137">
        <v>18</v>
      </c>
      <c r="B839" s="138" t="s">
        <v>61</v>
      </c>
      <c r="C839" s="138" t="s">
        <v>507</v>
      </c>
      <c r="D839" s="138" t="s">
        <v>154</v>
      </c>
      <c r="E839" s="138" t="s">
        <v>508</v>
      </c>
      <c r="F839" s="138" t="s">
        <v>180</v>
      </c>
      <c r="G839" s="138" t="s">
        <v>1231</v>
      </c>
      <c r="H839" s="139">
        <v>1689</v>
      </c>
      <c r="I839" s="137">
        <v>2</v>
      </c>
      <c r="J839" s="142">
        <f>สกลนคร!F152</f>
        <v>248665.74</v>
      </c>
      <c r="K839" s="141">
        <f>สกลนคร!AG152</f>
        <v>309678.74</v>
      </c>
      <c r="L839" s="142">
        <f>สกลนคร!AH152</f>
        <v>840025.96</v>
      </c>
      <c r="M839" s="142">
        <f>สกลนคร!AI152</f>
        <v>666616.67999999993</v>
      </c>
      <c r="N839" s="138"/>
      <c r="O839" s="138"/>
      <c r="P839" s="138"/>
      <c r="Q839" s="130">
        <f t="shared" ref="Q839:Q902" si="31">L839-M839</f>
        <v>173409.28000000003</v>
      </c>
      <c r="R839" s="131">
        <f t="shared" ref="R839:R902" si="32">L839/H839</f>
        <v>497.35107164002363</v>
      </c>
    </row>
    <row r="840" spans="1:18" x14ac:dyDescent="0.35">
      <c r="A840" s="137">
        <v>19</v>
      </c>
      <c r="B840" s="138" t="s">
        <v>61</v>
      </c>
      <c r="C840" s="138" t="s">
        <v>507</v>
      </c>
      <c r="D840" s="138" t="s">
        <v>154</v>
      </c>
      <c r="E840" s="138" t="s">
        <v>508</v>
      </c>
      <c r="F840" s="138" t="s">
        <v>180</v>
      </c>
      <c r="G840" s="138" t="s">
        <v>1232</v>
      </c>
      <c r="H840" s="139">
        <v>4089</v>
      </c>
      <c r="I840" s="137">
        <v>3</v>
      </c>
      <c r="J840" s="142">
        <f>สกลนคร!F153</f>
        <v>83401.61</v>
      </c>
      <c r="K840" s="141">
        <f>สกลนคร!AG153</f>
        <v>294437.59000000003</v>
      </c>
      <c r="L840" s="142">
        <f>สกลนคร!AH153</f>
        <v>1009180.9</v>
      </c>
      <c r="M840" s="142">
        <f>สกลนคร!AI153</f>
        <v>775038.86</v>
      </c>
      <c r="N840" s="138"/>
      <c r="O840" s="138"/>
      <c r="P840" s="138"/>
      <c r="Q840" s="130">
        <f t="shared" si="31"/>
        <v>234142.04000000004</v>
      </c>
      <c r="R840" s="131">
        <f t="shared" si="32"/>
        <v>246.80383956957692</v>
      </c>
    </row>
    <row r="841" spans="1:18" x14ac:dyDescent="0.35">
      <c r="A841" s="137">
        <v>20</v>
      </c>
      <c r="B841" s="138" t="s">
        <v>61</v>
      </c>
      <c r="C841" s="138" t="s">
        <v>507</v>
      </c>
      <c r="D841" s="138" t="s">
        <v>154</v>
      </c>
      <c r="E841" s="138" t="s">
        <v>508</v>
      </c>
      <c r="F841" s="138" t="s">
        <v>180</v>
      </c>
      <c r="G841" s="138" t="s">
        <v>1233</v>
      </c>
      <c r="H841" s="139">
        <v>5940</v>
      </c>
      <c r="I841" s="137">
        <v>4</v>
      </c>
      <c r="J841" s="142">
        <f>สกลนคร!F154</f>
        <v>360459.71</v>
      </c>
      <c r="K841" s="141">
        <f>สกลนคร!AG154</f>
        <v>423266.31000000006</v>
      </c>
      <c r="L841" s="142">
        <f>สกลนคร!AH154</f>
        <v>752494.56</v>
      </c>
      <c r="M841" s="142">
        <f>สกลนคร!AI154</f>
        <v>995769.26</v>
      </c>
      <c r="N841" s="138"/>
      <c r="O841" s="138"/>
      <c r="P841" s="138"/>
      <c r="Q841" s="130">
        <f t="shared" si="31"/>
        <v>-243274.69999999995</v>
      </c>
      <c r="R841" s="131">
        <f t="shared" si="32"/>
        <v>126.68258585858587</v>
      </c>
    </row>
    <row r="842" spans="1:18" x14ac:dyDescent="0.35">
      <c r="A842" s="137">
        <v>21</v>
      </c>
      <c r="B842" s="138" t="s">
        <v>61</v>
      </c>
      <c r="C842" s="138" t="s">
        <v>507</v>
      </c>
      <c r="D842" s="138" t="s">
        <v>154</v>
      </c>
      <c r="E842" s="138" t="s">
        <v>508</v>
      </c>
      <c r="F842" s="138" t="s">
        <v>180</v>
      </c>
      <c r="G842" s="138" t="s">
        <v>1234</v>
      </c>
      <c r="H842" s="139">
        <v>3290</v>
      </c>
      <c r="I842" s="137">
        <v>3</v>
      </c>
      <c r="J842" s="142">
        <f>สกลนคร!F155</f>
        <v>453471.86</v>
      </c>
      <c r="K842" s="141">
        <f>สกลนคร!AG155</f>
        <v>556706.67000000004</v>
      </c>
      <c r="L842" s="142">
        <f>สกลนคร!AH155</f>
        <v>922443.95</v>
      </c>
      <c r="M842" s="142">
        <f>สกลนคร!AI155</f>
        <v>836927.05999999994</v>
      </c>
      <c r="N842" s="138"/>
      <c r="O842" s="138"/>
      <c r="P842" s="138"/>
      <c r="Q842" s="130">
        <f t="shared" si="31"/>
        <v>85516.890000000014</v>
      </c>
      <c r="R842" s="131">
        <f t="shared" si="32"/>
        <v>280.37810030395133</v>
      </c>
    </row>
    <row r="843" spans="1:18" s="149" customFormat="1" x14ac:dyDescent="0.35">
      <c r="A843" s="143">
        <v>12</v>
      </c>
      <c r="B843" s="144" t="s">
        <v>61</v>
      </c>
      <c r="C843" s="144"/>
      <c r="D843" s="144"/>
      <c r="E843" s="144" t="s">
        <v>77</v>
      </c>
      <c r="F843" s="144"/>
      <c r="G843" s="144" t="s">
        <v>510</v>
      </c>
      <c r="H843" s="150">
        <f>SUM(H822:H842)</f>
        <v>88131</v>
      </c>
      <c r="I843" s="143"/>
      <c r="J843" s="146">
        <f>SUM(J822:J842)</f>
        <v>6258824.9400000004</v>
      </c>
      <c r="K843" s="146">
        <f>SUM(K822:K842)</f>
        <v>8207783.209999999</v>
      </c>
      <c r="L843" s="146">
        <f>SUM(L822:L842)</f>
        <v>17499998.59</v>
      </c>
      <c r="M843" s="146">
        <f>SUM(M822:M842)</f>
        <v>16358366.540000001</v>
      </c>
      <c r="N843" s="144">
        <v>20</v>
      </c>
      <c r="O843" s="144">
        <v>20</v>
      </c>
      <c r="P843" s="144">
        <f>N843-O843</f>
        <v>0</v>
      </c>
      <c r="Q843" s="147">
        <f t="shared" si="31"/>
        <v>1141632.0499999989</v>
      </c>
      <c r="R843" s="148">
        <f>L843/H843</f>
        <v>198.568024758598</v>
      </c>
    </row>
    <row r="844" spans="1:18" x14ac:dyDescent="0.35">
      <c r="A844" s="137">
        <v>1</v>
      </c>
      <c r="B844" s="138" t="s">
        <v>61</v>
      </c>
      <c r="C844" s="138" t="s">
        <v>511</v>
      </c>
      <c r="D844" s="138" t="s">
        <v>142</v>
      </c>
      <c r="E844" s="138" t="s">
        <v>512</v>
      </c>
      <c r="F844" s="138" t="s">
        <v>210</v>
      </c>
      <c r="G844" s="138" t="s">
        <v>513</v>
      </c>
      <c r="H844" s="139"/>
      <c r="I844" s="137"/>
      <c r="J844" s="140"/>
      <c r="K844" s="141"/>
      <c r="L844" s="142"/>
      <c r="M844" s="142"/>
      <c r="N844" s="138"/>
      <c r="O844" s="138"/>
      <c r="P844" s="138"/>
    </row>
    <row r="845" spans="1:18" x14ac:dyDescent="0.35">
      <c r="A845" s="137">
        <v>2</v>
      </c>
      <c r="B845" s="138" t="s">
        <v>61</v>
      </c>
      <c r="C845" s="138" t="s">
        <v>511</v>
      </c>
      <c r="D845" s="138" t="s">
        <v>142</v>
      </c>
      <c r="E845" s="138" t="s">
        <v>512</v>
      </c>
      <c r="F845" s="138" t="s">
        <v>180</v>
      </c>
      <c r="G845" s="138" t="s">
        <v>1235</v>
      </c>
      <c r="H845" s="139">
        <v>3875</v>
      </c>
      <c r="I845" s="137">
        <v>3</v>
      </c>
      <c r="J845" s="142">
        <f>สกลนคร!F156</f>
        <v>278092.2</v>
      </c>
      <c r="K845" s="141">
        <f>สกลนคร!AG156</f>
        <v>320607.39</v>
      </c>
      <c r="L845" s="142">
        <f>สกลนคร!AH156</f>
        <v>989567.16999999993</v>
      </c>
      <c r="M845" s="142">
        <f>สกลนคร!AI156</f>
        <v>1061204.8699999999</v>
      </c>
      <c r="N845" s="138"/>
      <c r="O845" s="138"/>
      <c r="P845" s="138"/>
      <c r="Q845" s="130">
        <f t="shared" si="31"/>
        <v>-71637.699999999953</v>
      </c>
      <c r="R845" s="131">
        <f t="shared" si="32"/>
        <v>255.37217290322579</v>
      </c>
    </row>
    <row r="846" spans="1:18" x14ac:dyDescent="0.35">
      <c r="A846" s="137">
        <v>3</v>
      </c>
      <c r="B846" s="138" t="s">
        <v>61</v>
      </c>
      <c r="C846" s="138" t="s">
        <v>511</v>
      </c>
      <c r="D846" s="138" t="s">
        <v>142</v>
      </c>
      <c r="E846" s="138" t="s">
        <v>512</v>
      </c>
      <c r="F846" s="138" t="s">
        <v>180</v>
      </c>
      <c r="G846" s="138" t="s">
        <v>1236</v>
      </c>
      <c r="H846" s="139">
        <v>4209</v>
      </c>
      <c r="I846" s="137">
        <v>3</v>
      </c>
      <c r="J846" s="142">
        <f>สกลนคร!F157</f>
        <v>248910.39</v>
      </c>
      <c r="K846" s="141">
        <f>สกลนคร!AG157</f>
        <v>268363.80000000005</v>
      </c>
      <c r="L846" s="142">
        <f>สกลนคร!AH157</f>
        <v>582709.98</v>
      </c>
      <c r="M846" s="142">
        <f>สกลนคร!AI157</f>
        <v>564173.27</v>
      </c>
      <c r="N846" s="138"/>
      <c r="O846" s="138"/>
      <c r="P846" s="138"/>
      <c r="Q846" s="130">
        <f t="shared" si="31"/>
        <v>18536.709999999963</v>
      </c>
      <c r="R846" s="131">
        <f t="shared" si="32"/>
        <v>138.44380612972202</v>
      </c>
    </row>
    <row r="847" spans="1:18" x14ac:dyDescent="0.35">
      <c r="A847" s="137">
        <v>4</v>
      </c>
      <c r="B847" s="138" t="s">
        <v>61</v>
      </c>
      <c r="C847" s="138" t="s">
        <v>511</v>
      </c>
      <c r="D847" s="138" t="s">
        <v>142</v>
      </c>
      <c r="E847" s="138" t="s">
        <v>512</v>
      </c>
      <c r="F847" s="138" t="s">
        <v>180</v>
      </c>
      <c r="G847" s="138" t="s">
        <v>1237</v>
      </c>
      <c r="H847" s="139">
        <v>5209</v>
      </c>
      <c r="I847" s="137">
        <v>4</v>
      </c>
      <c r="J847" s="142">
        <f>สกลนคร!F158</f>
        <v>592347.97</v>
      </c>
      <c r="K847" s="141">
        <f>สกลนคร!AG158</f>
        <v>639367.17999999993</v>
      </c>
      <c r="L847" s="142">
        <f>สกลนคร!AH158</f>
        <v>1026371.81</v>
      </c>
      <c r="M847" s="142">
        <f>สกลนคร!AI158</f>
        <v>950081.75</v>
      </c>
      <c r="N847" s="138"/>
      <c r="O847" s="138"/>
      <c r="P847" s="138"/>
      <c r="Q847" s="130">
        <f t="shared" si="31"/>
        <v>76290.060000000056</v>
      </c>
      <c r="R847" s="131">
        <f t="shared" si="32"/>
        <v>197.03816663467077</v>
      </c>
    </row>
    <row r="848" spans="1:18" x14ac:dyDescent="0.35">
      <c r="A848" s="137">
        <v>5</v>
      </c>
      <c r="B848" s="138" t="s">
        <v>61</v>
      </c>
      <c r="C848" s="138" t="s">
        <v>511</v>
      </c>
      <c r="D848" s="138" t="s">
        <v>142</v>
      </c>
      <c r="E848" s="138" t="s">
        <v>512</v>
      </c>
      <c r="F848" s="138" t="s">
        <v>180</v>
      </c>
      <c r="G848" s="138" t="s">
        <v>1238</v>
      </c>
      <c r="H848" s="139">
        <v>5460</v>
      </c>
      <c r="I848" s="137">
        <v>4</v>
      </c>
      <c r="J848" s="142">
        <f>สกลนคร!F159</f>
        <v>451587.25</v>
      </c>
      <c r="K848" s="141">
        <f>สกลนคร!AG159</f>
        <v>516699.57999999996</v>
      </c>
      <c r="L848" s="142">
        <f>สกลนคร!AH159</f>
        <v>741953.63</v>
      </c>
      <c r="M848" s="142">
        <f>สกลนคร!AI159</f>
        <v>661697.79</v>
      </c>
      <c r="N848" s="138"/>
      <c r="O848" s="138"/>
      <c r="P848" s="138"/>
      <c r="Q848" s="130">
        <f t="shared" si="31"/>
        <v>80255.839999999967</v>
      </c>
      <c r="R848" s="131">
        <f t="shared" si="32"/>
        <v>135.88894322344322</v>
      </c>
    </row>
    <row r="849" spans="1:18" s="149" customFormat="1" x14ac:dyDescent="0.35">
      <c r="A849" s="143">
        <v>13</v>
      </c>
      <c r="B849" s="144" t="s">
        <v>61</v>
      </c>
      <c r="C849" s="144"/>
      <c r="D849" s="144"/>
      <c r="E849" s="144" t="s">
        <v>77</v>
      </c>
      <c r="F849" s="144"/>
      <c r="G849" s="144" t="s">
        <v>514</v>
      </c>
      <c r="H849" s="150">
        <f>SUM(H845:H848)</f>
        <v>18753</v>
      </c>
      <c r="I849" s="143"/>
      <c r="J849" s="146">
        <f>SUM(J844:J848)</f>
        <v>1570937.81</v>
      </c>
      <c r="K849" s="146">
        <f>SUM(K844:K848)</f>
        <v>1745037.9500000002</v>
      </c>
      <c r="L849" s="146">
        <f>SUM(L844:L848)</f>
        <v>3340602.59</v>
      </c>
      <c r="M849" s="146">
        <f>SUM(M844:M848)</f>
        <v>3237157.6799999997</v>
      </c>
      <c r="N849" s="144">
        <v>4</v>
      </c>
      <c r="O849" s="144">
        <v>4</v>
      </c>
      <c r="P849" s="144">
        <f>N849-O849</f>
        <v>0</v>
      </c>
      <c r="Q849" s="147">
        <f t="shared" si="31"/>
        <v>103444.91000000015</v>
      </c>
      <c r="R849" s="148">
        <f>L849/H849</f>
        <v>178.13696955153841</v>
      </c>
    </row>
    <row r="850" spans="1:18" x14ac:dyDescent="0.35">
      <c r="A850" s="137">
        <v>1</v>
      </c>
      <c r="B850" s="138" t="s">
        <v>61</v>
      </c>
      <c r="C850" s="138" t="s">
        <v>515</v>
      </c>
      <c r="D850" s="138" t="s">
        <v>145</v>
      </c>
      <c r="E850" s="138" t="s">
        <v>516</v>
      </c>
      <c r="F850" s="138" t="s">
        <v>210</v>
      </c>
      <c r="G850" s="138" t="s">
        <v>517</v>
      </c>
      <c r="H850" s="139"/>
      <c r="I850" s="137"/>
      <c r="J850" s="140"/>
      <c r="K850" s="141"/>
      <c r="L850" s="142"/>
      <c r="M850" s="142"/>
      <c r="N850" s="138"/>
      <c r="O850" s="138"/>
      <c r="P850" s="138"/>
    </row>
    <row r="851" spans="1:18" x14ac:dyDescent="0.35">
      <c r="A851" s="137">
        <v>2</v>
      </c>
      <c r="B851" s="138" t="s">
        <v>61</v>
      </c>
      <c r="C851" s="138" t="s">
        <v>515</v>
      </c>
      <c r="D851" s="138" t="s">
        <v>145</v>
      </c>
      <c r="E851" s="138" t="s">
        <v>516</v>
      </c>
      <c r="F851" s="138" t="s">
        <v>180</v>
      </c>
      <c r="G851" s="138" t="s">
        <v>1239</v>
      </c>
      <c r="H851" s="139">
        <v>2090</v>
      </c>
      <c r="I851" s="137">
        <v>2</v>
      </c>
      <c r="J851" s="142">
        <f>สกลนคร!F160</f>
        <v>307602.23</v>
      </c>
      <c r="K851" s="141">
        <f>สกลนคร!AG160</f>
        <v>276449.33999999997</v>
      </c>
      <c r="L851" s="142">
        <f>สกลนคร!AH160</f>
        <v>735507.48</v>
      </c>
      <c r="M851" s="142">
        <f>สกลนคร!AI160</f>
        <v>684039.09</v>
      </c>
      <c r="N851" s="138"/>
      <c r="O851" s="138"/>
      <c r="P851" s="138"/>
      <c r="Q851" s="130">
        <f t="shared" si="31"/>
        <v>51468.390000000014</v>
      </c>
      <c r="R851" s="131">
        <f t="shared" si="32"/>
        <v>351.91745454545452</v>
      </c>
    </row>
    <row r="852" spans="1:18" x14ac:dyDescent="0.35">
      <c r="A852" s="137">
        <v>3</v>
      </c>
      <c r="B852" s="138" t="s">
        <v>61</v>
      </c>
      <c r="C852" s="138" t="s">
        <v>515</v>
      </c>
      <c r="D852" s="138" t="s">
        <v>145</v>
      </c>
      <c r="E852" s="138" t="s">
        <v>516</v>
      </c>
      <c r="F852" s="138" t="s">
        <v>180</v>
      </c>
      <c r="G852" s="138" t="s">
        <v>1240</v>
      </c>
      <c r="H852" s="139">
        <v>3852</v>
      </c>
      <c r="I852" s="137">
        <v>3</v>
      </c>
      <c r="J852" s="142">
        <f>สกลนคร!F161</f>
        <v>136989.06</v>
      </c>
      <c r="K852" s="141">
        <f>สกลนคร!AG161</f>
        <v>166782.87999999998</v>
      </c>
      <c r="L852" s="142">
        <f>สกลนคร!AH161</f>
        <v>1014897.63</v>
      </c>
      <c r="M852" s="142">
        <f>สกลนคร!AI161</f>
        <v>1094432.67</v>
      </c>
      <c r="N852" s="138"/>
      <c r="O852" s="138"/>
      <c r="P852" s="138"/>
      <c r="Q852" s="130">
        <f t="shared" si="31"/>
        <v>-79535.039999999921</v>
      </c>
      <c r="R852" s="131">
        <f t="shared" si="32"/>
        <v>263.47290498442368</v>
      </c>
    </row>
    <row r="853" spans="1:18" x14ac:dyDescent="0.35">
      <c r="A853" s="137">
        <v>4</v>
      </c>
      <c r="B853" s="138" t="s">
        <v>61</v>
      </c>
      <c r="C853" s="138" t="s">
        <v>515</v>
      </c>
      <c r="D853" s="138" t="s">
        <v>145</v>
      </c>
      <c r="E853" s="138" t="s">
        <v>516</v>
      </c>
      <c r="F853" s="138" t="s">
        <v>180</v>
      </c>
      <c r="G853" s="138" t="s">
        <v>1241</v>
      </c>
      <c r="H853" s="139">
        <v>4000</v>
      </c>
      <c r="I853" s="137">
        <v>3</v>
      </c>
      <c r="J853" s="142">
        <f>สกลนคร!F162</f>
        <v>69893.38</v>
      </c>
      <c r="K853" s="141">
        <f>สกลนคร!AG162</f>
        <v>86961</v>
      </c>
      <c r="L853" s="142">
        <f>สกลนคร!AH162</f>
        <v>708795.46</v>
      </c>
      <c r="M853" s="142">
        <f>สกลนคร!AI162</f>
        <v>798076.95</v>
      </c>
      <c r="N853" s="138"/>
      <c r="O853" s="138"/>
      <c r="P853" s="138"/>
      <c r="Q853" s="130">
        <f t="shared" si="31"/>
        <v>-89281.489999999991</v>
      </c>
      <c r="R853" s="131">
        <f t="shared" si="32"/>
        <v>177.19886499999998</v>
      </c>
    </row>
    <row r="854" spans="1:18" x14ac:dyDescent="0.35">
      <c r="A854" s="137">
        <v>5</v>
      </c>
      <c r="B854" s="138" t="s">
        <v>61</v>
      </c>
      <c r="C854" s="138" t="s">
        <v>515</v>
      </c>
      <c r="D854" s="138" t="s">
        <v>145</v>
      </c>
      <c r="E854" s="138" t="s">
        <v>516</v>
      </c>
      <c r="F854" s="138" t="s">
        <v>180</v>
      </c>
      <c r="G854" s="138" t="s">
        <v>1242</v>
      </c>
      <c r="H854" s="139">
        <v>5502</v>
      </c>
      <c r="I854" s="137">
        <v>4</v>
      </c>
      <c r="J854" s="142">
        <f>สกลนคร!F163</f>
        <v>135900.49</v>
      </c>
      <c r="K854" s="141">
        <f>สกลนคร!AG163</f>
        <v>202827.44</v>
      </c>
      <c r="L854" s="142">
        <f>สกลนคร!AH163</f>
        <v>965267.97</v>
      </c>
      <c r="M854" s="142">
        <f>สกลนคร!AI163</f>
        <v>1058375.6000000001</v>
      </c>
      <c r="N854" s="138"/>
      <c r="O854" s="138"/>
      <c r="P854" s="138"/>
      <c r="Q854" s="130">
        <f t="shared" si="31"/>
        <v>-93107.630000000121</v>
      </c>
      <c r="R854" s="131">
        <f t="shared" si="32"/>
        <v>175.43947110141767</v>
      </c>
    </row>
    <row r="855" spans="1:18" s="149" customFormat="1" x14ac:dyDescent="0.35">
      <c r="A855" s="143">
        <v>14</v>
      </c>
      <c r="B855" s="144" t="s">
        <v>61</v>
      </c>
      <c r="C855" s="144"/>
      <c r="D855" s="144"/>
      <c r="E855" s="144" t="s">
        <v>77</v>
      </c>
      <c r="F855" s="144"/>
      <c r="G855" s="144" t="s">
        <v>518</v>
      </c>
      <c r="H855" s="150">
        <f>SUM(H851:H854)</f>
        <v>15444</v>
      </c>
      <c r="I855" s="143"/>
      <c r="J855" s="146">
        <f>SUM(J850:J854)</f>
        <v>650385.15999999992</v>
      </c>
      <c r="K855" s="146">
        <f>SUM(K850:K854)</f>
        <v>733020.65999999992</v>
      </c>
      <c r="L855" s="146">
        <f>SUM(L850:L854)</f>
        <v>3424468.54</v>
      </c>
      <c r="M855" s="146">
        <f>SUM(M850:M854)</f>
        <v>3634924.31</v>
      </c>
      <c r="N855" s="144">
        <v>4</v>
      </c>
      <c r="O855" s="144">
        <v>4</v>
      </c>
      <c r="P855" s="144">
        <f>N855-O855</f>
        <v>0</v>
      </c>
      <c r="Q855" s="147">
        <f t="shared" si="31"/>
        <v>-210455.77000000002</v>
      </c>
      <c r="R855" s="148">
        <f>L855/H855</f>
        <v>221.7345596995597</v>
      </c>
    </row>
    <row r="856" spans="1:18" x14ac:dyDescent="0.35">
      <c r="A856" s="137">
        <v>1</v>
      </c>
      <c r="B856" s="138" t="s">
        <v>61</v>
      </c>
      <c r="C856" s="138" t="s">
        <v>519</v>
      </c>
      <c r="D856" s="138" t="s">
        <v>148</v>
      </c>
      <c r="E856" s="138" t="s">
        <v>520</v>
      </c>
      <c r="F856" s="138" t="s">
        <v>210</v>
      </c>
      <c r="G856" s="138" t="s">
        <v>521</v>
      </c>
      <c r="H856" s="139"/>
      <c r="I856" s="137"/>
      <c r="J856" s="140"/>
      <c r="K856" s="141"/>
      <c r="L856" s="142"/>
      <c r="M856" s="142"/>
      <c r="N856" s="138"/>
      <c r="O856" s="138"/>
      <c r="P856" s="138"/>
    </row>
    <row r="857" spans="1:18" x14ac:dyDescent="0.35">
      <c r="A857" s="137">
        <v>2</v>
      </c>
      <c r="B857" s="138" t="s">
        <v>61</v>
      </c>
      <c r="C857" s="138" t="s">
        <v>519</v>
      </c>
      <c r="D857" s="138" t="s">
        <v>148</v>
      </c>
      <c r="E857" s="138" t="s">
        <v>520</v>
      </c>
      <c r="F857" s="138" t="s">
        <v>180</v>
      </c>
      <c r="G857" s="138" t="s">
        <v>1243</v>
      </c>
      <c r="H857" s="139">
        <v>2505</v>
      </c>
      <c r="I857" s="137">
        <v>2</v>
      </c>
      <c r="J857" s="142">
        <f>สกลนคร!F164</f>
        <v>1131048.17</v>
      </c>
      <c r="K857" s="141">
        <f>สกลนคร!AG164</f>
        <v>1154465.24</v>
      </c>
      <c r="L857" s="142">
        <f>สกลนคร!AH164</f>
        <v>709612.56</v>
      </c>
      <c r="M857" s="142">
        <f>สกลนคร!AI164</f>
        <v>572947.94999999995</v>
      </c>
      <c r="N857" s="138"/>
      <c r="O857" s="138"/>
      <c r="P857" s="138"/>
      <c r="Q857" s="130">
        <f t="shared" si="31"/>
        <v>136664.6100000001</v>
      </c>
      <c r="R857" s="131">
        <f t="shared" si="32"/>
        <v>283.27846706586831</v>
      </c>
    </row>
    <row r="858" spans="1:18" x14ac:dyDescent="0.35">
      <c r="A858" s="137">
        <v>3</v>
      </c>
      <c r="B858" s="138" t="s">
        <v>61</v>
      </c>
      <c r="C858" s="138" t="s">
        <v>519</v>
      </c>
      <c r="D858" s="138" t="s">
        <v>148</v>
      </c>
      <c r="E858" s="138" t="s">
        <v>520</v>
      </c>
      <c r="F858" s="138" t="s">
        <v>180</v>
      </c>
      <c r="G858" s="138" t="s">
        <v>1244</v>
      </c>
      <c r="H858" s="139">
        <v>3733</v>
      </c>
      <c r="I858" s="137">
        <v>3</v>
      </c>
      <c r="J858" s="142">
        <f>สกลนคร!F165</f>
        <v>1153901.02</v>
      </c>
      <c r="K858" s="141">
        <f>สกลนคร!AG165</f>
        <v>1159179.8600000001</v>
      </c>
      <c r="L858" s="142">
        <f>สกลนคร!AH165</f>
        <v>840132.13</v>
      </c>
      <c r="M858" s="142">
        <f>สกลนคร!AI165</f>
        <v>673140.12</v>
      </c>
      <c r="N858" s="138"/>
      <c r="O858" s="138"/>
      <c r="P858" s="138"/>
      <c r="Q858" s="130">
        <f t="shared" si="31"/>
        <v>166992.01</v>
      </c>
      <c r="R858" s="131">
        <f t="shared" si="32"/>
        <v>225.05548620412537</v>
      </c>
    </row>
    <row r="859" spans="1:18" x14ac:dyDescent="0.35">
      <c r="A859" s="137">
        <v>4</v>
      </c>
      <c r="B859" s="138" t="s">
        <v>61</v>
      </c>
      <c r="C859" s="138" t="s">
        <v>519</v>
      </c>
      <c r="D859" s="138" t="s">
        <v>148</v>
      </c>
      <c r="E859" s="138" t="s">
        <v>520</v>
      </c>
      <c r="F859" s="138" t="s">
        <v>180</v>
      </c>
      <c r="G859" s="138" t="s">
        <v>1245</v>
      </c>
      <c r="H859" s="139">
        <v>5221</v>
      </c>
      <c r="I859" s="137">
        <v>4</v>
      </c>
      <c r="J859" s="142">
        <f>สกลนคร!F166</f>
        <v>882426.63</v>
      </c>
      <c r="K859" s="141">
        <f>สกลนคร!AG166</f>
        <v>927940.02999999991</v>
      </c>
      <c r="L859" s="142">
        <f>สกลนคร!AH166</f>
        <v>1103696.21</v>
      </c>
      <c r="M859" s="142">
        <f>สกลนคร!AI166</f>
        <v>774972.7300000001</v>
      </c>
      <c r="N859" s="138"/>
      <c r="O859" s="138"/>
      <c r="P859" s="138"/>
      <c r="Q859" s="130">
        <f t="shared" si="31"/>
        <v>328723.47999999986</v>
      </c>
      <c r="R859" s="131">
        <f t="shared" si="32"/>
        <v>211.3955583221605</v>
      </c>
    </row>
    <row r="860" spans="1:18" x14ac:dyDescent="0.35">
      <c r="A860" s="137">
        <v>5</v>
      </c>
      <c r="B860" s="138" t="s">
        <v>61</v>
      </c>
      <c r="C860" s="138" t="s">
        <v>519</v>
      </c>
      <c r="D860" s="138" t="s">
        <v>148</v>
      </c>
      <c r="E860" s="138" t="s">
        <v>520</v>
      </c>
      <c r="F860" s="138" t="s">
        <v>180</v>
      </c>
      <c r="G860" s="138" t="s">
        <v>1246</v>
      </c>
      <c r="H860" s="139">
        <v>2747</v>
      </c>
      <c r="I860" s="137">
        <v>2</v>
      </c>
      <c r="J860" s="142">
        <f>สกลนคร!F167</f>
        <v>734477.38</v>
      </c>
      <c r="K860" s="141">
        <f>สกลนคร!AG167</f>
        <v>739694.39</v>
      </c>
      <c r="L860" s="142">
        <f>สกลนคร!AH167</f>
        <v>1021284.88</v>
      </c>
      <c r="M860" s="142">
        <f>สกลนคร!AI167</f>
        <v>943170.01</v>
      </c>
      <c r="N860" s="138"/>
      <c r="O860" s="138"/>
      <c r="P860" s="138"/>
      <c r="Q860" s="130">
        <f t="shared" si="31"/>
        <v>78114.87</v>
      </c>
      <c r="R860" s="131">
        <f t="shared" si="32"/>
        <v>371.78190025482343</v>
      </c>
    </row>
    <row r="861" spans="1:18" x14ac:dyDescent="0.35">
      <c r="A861" s="137">
        <v>6</v>
      </c>
      <c r="B861" s="138" t="s">
        <v>61</v>
      </c>
      <c r="C861" s="138" t="s">
        <v>519</v>
      </c>
      <c r="D861" s="138" t="s">
        <v>148</v>
      </c>
      <c r="E861" s="138" t="s">
        <v>520</v>
      </c>
      <c r="F861" s="138" t="s">
        <v>180</v>
      </c>
      <c r="G861" s="138" t="s">
        <v>1247</v>
      </c>
      <c r="H861" s="139">
        <v>3860</v>
      </c>
      <c r="I861" s="137">
        <v>3</v>
      </c>
      <c r="J861" s="142">
        <f>สกลนคร!F168</f>
        <v>504498.46</v>
      </c>
      <c r="K861" s="141">
        <f>สกลนคร!AG168</f>
        <v>494315.91</v>
      </c>
      <c r="L861" s="142">
        <f>สกลนคร!AH168</f>
        <v>1212643.1499999999</v>
      </c>
      <c r="M861" s="142">
        <f>สกลนคร!AI168</f>
        <v>1362500.29</v>
      </c>
      <c r="N861" s="138"/>
      <c r="O861" s="138"/>
      <c r="P861" s="138"/>
      <c r="Q861" s="130">
        <f t="shared" si="31"/>
        <v>-149857.14000000013</v>
      </c>
      <c r="R861" s="131">
        <f t="shared" si="32"/>
        <v>314.15625647668389</v>
      </c>
    </row>
    <row r="862" spans="1:18" s="149" customFormat="1" x14ac:dyDescent="0.35">
      <c r="A862" s="143">
        <v>15</v>
      </c>
      <c r="B862" s="144" t="s">
        <v>61</v>
      </c>
      <c r="C862" s="144"/>
      <c r="D862" s="144"/>
      <c r="E862" s="144" t="s">
        <v>77</v>
      </c>
      <c r="F862" s="144"/>
      <c r="G862" s="144" t="s">
        <v>522</v>
      </c>
      <c r="H862" s="150">
        <f>SUM(H857:H861)</f>
        <v>18066</v>
      </c>
      <c r="I862" s="143"/>
      <c r="J862" s="146">
        <f>SUM(J856:J861)</f>
        <v>4406351.66</v>
      </c>
      <c r="K862" s="181">
        <f>SUM(K856:K861)</f>
        <v>4475595.43</v>
      </c>
      <c r="L862" s="146">
        <f>SUM(L856:L861)</f>
        <v>4887368.93</v>
      </c>
      <c r="M862" s="146">
        <f>SUM(M856:M861)</f>
        <v>4326731.0999999996</v>
      </c>
      <c r="N862" s="144">
        <v>5</v>
      </c>
      <c r="O862" s="144">
        <v>5</v>
      </c>
      <c r="P862" s="144">
        <f>N862-O862</f>
        <v>0</v>
      </c>
      <c r="Q862" s="147">
        <f t="shared" si="31"/>
        <v>560637.83000000007</v>
      </c>
      <c r="R862" s="148">
        <f>L862/H862</f>
        <v>270.52855806487321</v>
      </c>
    </row>
    <row r="863" spans="1:18" x14ac:dyDescent="0.35">
      <c r="A863" s="137">
        <v>1</v>
      </c>
      <c r="B863" s="138" t="s">
        <v>61</v>
      </c>
      <c r="C863" s="138" t="s">
        <v>523</v>
      </c>
      <c r="D863" s="138" t="s">
        <v>150</v>
      </c>
      <c r="E863" s="138" t="s">
        <v>524</v>
      </c>
      <c r="F863" s="138" t="s">
        <v>210</v>
      </c>
      <c r="G863" s="138" t="s">
        <v>525</v>
      </c>
      <c r="H863" s="139"/>
      <c r="I863" s="137"/>
      <c r="J863" s="140"/>
      <c r="K863" s="141"/>
      <c r="L863" s="142"/>
      <c r="M863" s="142"/>
      <c r="N863" s="138"/>
      <c r="O863" s="138"/>
      <c r="P863" s="138"/>
    </row>
    <row r="864" spans="1:18" x14ac:dyDescent="0.35">
      <c r="A864" s="137">
        <v>2</v>
      </c>
      <c r="B864" s="138" t="s">
        <v>61</v>
      </c>
      <c r="C864" s="138" t="s">
        <v>523</v>
      </c>
      <c r="D864" s="138" t="s">
        <v>150</v>
      </c>
      <c r="E864" s="138" t="s">
        <v>524</v>
      </c>
      <c r="F864" s="138" t="s">
        <v>180</v>
      </c>
      <c r="G864" s="138" t="s">
        <v>1248</v>
      </c>
      <c r="H864" s="139">
        <v>992</v>
      </c>
      <c r="I864" s="137">
        <v>1</v>
      </c>
      <c r="J864" s="142">
        <f>สกลนคร!F169</f>
        <v>243591.84</v>
      </c>
      <c r="K864" s="141">
        <f>สกลนคร!AG169</f>
        <v>306977.55</v>
      </c>
      <c r="L864" s="142">
        <f>สกลนคร!AH169</f>
        <v>246948.97</v>
      </c>
      <c r="M864" s="142">
        <f>สกลนคร!AI169</f>
        <v>493592.26</v>
      </c>
      <c r="N864" s="138"/>
      <c r="O864" s="138"/>
      <c r="P864" s="138"/>
      <c r="Q864" s="130">
        <f t="shared" si="31"/>
        <v>-246643.29</v>
      </c>
      <c r="R864" s="131">
        <f t="shared" si="32"/>
        <v>248.94049395161289</v>
      </c>
    </row>
    <row r="865" spans="1:18" x14ac:dyDescent="0.35">
      <c r="A865" s="137">
        <v>3</v>
      </c>
      <c r="B865" s="138" t="s">
        <v>61</v>
      </c>
      <c r="C865" s="138" t="s">
        <v>523</v>
      </c>
      <c r="D865" s="138" t="s">
        <v>150</v>
      </c>
      <c r="E865" s="138" t="s">
        <v>524</v>
      </c>
      <c r="F865" s="138" t="s">
        <v>180</v>
      </c>
      <c r="G865" s="138" t="s">
        <v>1249</v>
      </c>
      <c r="H865" s="139">
        <v>5690</v>
      </c>
      <c r="I865" s="137">
        <v>4</v>
      </c>
      <c r="J865" s="142">
        <f>สกลนคร!F170</f>
        <v>258890.58</v>
      </c>
      <c r="K865" s="141">
        <f>สกลนคร!AG170</f>
        <v>207574.59999999998</v>
      </c>
      <c r="L865" s="142">
        <f>สกลนคร!AH170</f>
        <v>448120.95</v>
      </c>
      <c r="M865" s="142">
        <f>สกลนคร!AI170</f>
        <v>840149.98</v>
      </c>
      <c r="N865" s="138"/>
      <c r="O865" s="138"/>
      <c r="P865" s="138"/>
      <c r="Q865" s="130">
        <f t="shared" si="31"/>
        <v>-392029.02999999997</v>
      </c>
      <c r="R865" s="131">
        <f t="shared" si="32"/>
        <v>78.755878734622144</v>
      </c>
    </row>
    <row r="866" spans="1:18" x14ac:dyDescent="0.35">
      <c r="A866" s="137">
        <v>4</v>
      </c>
      <c r="B866" s="138" t="s">
        <v>61</v>
      </c>
      <c r="C866" s="138" t="s">
        <v>523</v>
      </c>
      <c r="D866" s="138" t="s">
        <v>150</v>
      </c>
      <c r="E866" s="138" t="s">
        <v>524</v>
      </c>
      <c r="F866" s="138" t="s">
        <v>180</v>
      </c>
      <c r="G866" s="138" t="s">
        <v>1250</v>
      </c>
      <c r="H866" s="139">
        <v>3265</v>
      </c>
      <c r="I866" s="137">
        <v>3</v>
      </c>
      <c r="J866" s="142">
        <f>สกลนคร!F171</f>
        <v>183592.35</v>
      </c>
      <c r="K866" s="141">
        <f>สกลนคร!AG171</f>
        <v>288616.46000000002</v>
      </c>
      <c r="L866" s="142">
        <f>สกลนคร!AH171</f>
        <v>383649.71</v>
      </c>
      <c r="M866" s="142">
        <f>สกลนคร!AI171</f>
        <v>697436.5</v>
      </c>
      <c r="N866" s="138"/>
      <c r="O866" s="138"/>
      <c r="P866" s="138"/>
      <c r="Q866" s="130">
        <f t="shared" si="31"/>
        <v>-313786.78999999998</v>
      </c>
      <c r="R866" s="131">
        <f t="shared" si="32"/>
        <v>117.50373966309343</v>
      </c>
    </row>
    <row r="867" spans="1:18" x14ac:dyDescent="0.35">
      <c r="A867" s="137">
        <v>5</v>
      </c>
      <c r="B867" s="138" t="s">
        <v>61</v>
      </c>
      <c r="C867" s="138" t="s">
        <v>523</v>
      </c>
      <c r="D867" s="138" t="s">
        <v>150</v>
      </c>
      <c r="E867" s="138" t="s">
        <v>524</v>
      </c>
      <c r="F867" s="138" t="s">
        <v>180</v>
      </c>
      <c r="G867" s="138" t="s">
        <v>1251</v>
      </c>
      <c r="H867" s="139">
        <v>5131</v>
      </c>
      <c r="I867" s="137">
        <v>4</v>
      </c>
      <c r="J867" s="142">
        <f>สกลนคร!F172</f>
        <v>284710.98</v>
      </c>
      <c r="K867" s="141">
        <f>สกลนคร!AG172</f>
        <v>156000.47999999998</v>
      </c>
      <c r="L867" s="142">
        <f>สกลนคร!AH172</f>
        <v>584010.86</v>
      </c>
      <c r="M867" s="142">
        <f>สกลนคร!AI172</f>
        <v>917488.68</v>
      </c>
      <c r="N867" s="138"/>
      <c r="O867" s="138"/>
      <c r="P867" s="138"/>
      <c r="Q867" s="130">
        <f t="shared" si="31"/>
        <v>-333477.82000000007</v>
      </c>
      <c r="R867" s="131">
        <f t="shared" si="32"/>
        <v>113.82008575326446</v>
      </c>
    </row>
    <row r="868" spans="1:18" x14ac:dyDescent="0.35">
      <c r="A868" s="137">
        <v>6</v>
      </c>
      <c r="B868" s="138" t="s">
        <v>61</v>
      </c>
      <c r="C868" s="138" t="s">
        <v>523</v>
      </c>
      <c r="D868" s="138" t="s">
        <v>150</v>
      </c>
      <c r="E868" s="138" t="s">
        <v>524</v>
      </c>
      <c r="F868" s="138" t="s">
        <v>180</v>
      </c>
      <c r="G868" s="138" t="s">
        <v>1252</v>
      </c>
      <c r="H868" s="139">
        <v>3470</v>
      </c>
      <c r="I868" s="137">
        <v>3</v>
      </c>
      <c r="J868" s="142">
        <f>สกลนคร!F173</f>
        <v>523625.08</v>
      </c>
      <c r="K868" s="141">
        <f>สกลนคร!AG173</f>
        <v>555725.54</v>
      </c>
      <c r="L868" s="142">
        <f>สกลนคร!AH173</f>
        <v>383090.22</v>
      </c>
      <c r="M868" s="142">
        <f>สกลนคร!AI173</f>
        <v>781977.36</v>
      </c>
      <c r="N868" s="138"/>
      <c r="O868" s="138"/>
      <c r="P868" s="138"/>
      <c r="Q868" s="130">
        <f t="shared" si="31"/>
        <v>-398887.14</v>
      </c>
      <c r="R868" s="131">
        <f t="shared" si="32"/>
        <v>110.40063976945244</v>
      </c>
    </row>
    <row r="869" spans="1:18" x14ac:dyDescent="0.35">
      <c r="A869" s="137">
        <v>7</v>
      </c>
      <c r="B869" s="138" t="s">
        <v>61</v>
      </c>
      <c r="C869" s="138" t="s">
        <v>523</v>
      </c>
      <c r="D869" s="138" t="s">
        <v>150</v>
      </c>
      <c r="E869" s="138" t="s">
        <v>524</v>
      </c>
      <c r="F869" s="138" t="s">
        <v>180</v>
      </c>
      <c r="G869" s="138" t="s">
        <v>1253</v>
      </c>
      <c r="H869" s="139">
        <v>6314</v>
      </c>
      <c r="I869" s="137">
        <v>5</v>
      </c>
      <c r="J869" s="142">
        <f>สกลนคร!F174</f>
        <v>58308.62</v>
      </c>
      <c r="K869" s="141">
        <f>สกลนคร!AG174</f>
        <v>149954.53</v>
      </c>
      <c r="L869" s="142">
        <f>สกลนคร!AH174</f>
        <v>371282.6</v>
      </c>
      <c r="M869" s="142">
        <f>สกลนคร!AI174</f>
        <v>801281.29</v>
      </c>
      <c r="N869" s="138"/>
      <c r="O869" s="138"/>
      <c r="P869" s="138"/>
      <c r="Q869" s="130">
        <f t="shared" si="31"/>
        <v>-429998.69000000006</v>
      </c>
      <c r="R869" s="131">
        <f t="shared" si="32"/>
        <v>58.803072537218874</v>
      </c>
    </row>
    <row r="870" spans="1:18" s="149" customFormat="1" x14ac:dyDescent="0.35">
      <c r="A870" s="143">
        <v>16</v>
      </c>
      <c r="B870" s="144" t="s">
        <v>61</v>
      </c>
      <c r="C870" s="144"/>
      <c r="D870" s="144"/>
      <c r="E870" s="144" t="s">
        <v>77</v>
      </c>
      <c r="F870" s="144"/>
      <c r="G870" s="144" t="s">
        <v>526</v>
      </c>
      <c r="H870" s="150">
        <f>SUM(H864:H869)</f>
        <v>24862</v>
      </c>
      <c r="I870" s="143"/>
      <c r="J870" s="146">
        <f>SUM(J863:J869)</f>
        <v>1552719.4500000002</v>
      </c>
      <c r="K870" s="146">
        <f>SUM(K863:K869)</f>
        <v>1664849.16</v>
      </c>
      <c r="L870" s="146">
        <f>SUM(L863:L869)</f>
        <v>2417103.31</v>
      </c>
      <c r="M870" s="146">
        <f>SUM(M863:M869)</f>
        <v>4531926.07</v>
      </c>
      <c r="N870" s="144">
        <v>6</v>
      </c>
      <c r="O870" s="144">
        <v>6</v>
      </c>
      <c r="P870" s="144">
        <f>N870-O870</f>
        <v>0</v>
      </c>
      <c r="Q870" s="147">
        <f t="shared" si="31"/>
        <v>-2114822.7600000002</v>
      </c>
      <c r="R870" s="148">
        <f>L870/H870</f>
        <v>97.220791167243178</v>
      </c>
    </row>
    <row r="871" spans="1:18" x14ac:dyDescent="0.35">
      <c r="A871" s="137">
        <v>1</v>
      </c>
      <c r="B871" s="138" t="s">
        <v>61</v>
      </c>
      <c r="C871" s="138" t="s">
        <v>527</v>
      </c>
      <c r="D871" s="138" t="s">
        <v>152</v>
      </c>
      <c r="E871" s="138" t="s">
        <v>528</v>
      </c>
      <c r="F871" s="138" t="s">
        <v>210</v>
      </c>
      <c r="G871" s="138" t="s">
        <v>529</v>
      </c>
      <c r="H871" s="139"/>
      <c r="I871" s="137"/>
      <c r="J871" s="140"/>
      <c r="K871" s="141"/>
      <c r="L871" s="142"/>
      <c r="M871" s="142"/>
      <c r="N871" s="138"/>
      <c r="O871" s="138"/>
      <c r="P871" s="138"/>
    </row>
    <row r="872" spans="1:18" x14ac:dyDescent="0.35">
      <c r="A872" s="137">
        <v>2</v>
      </c>
      <c r="B872" s="138" t="s">
        <v>61</v>
      </c>
      <c r="C872" s="138" t="s">
        <v>527</v>
      </c>
      <c r="D872" s="138" t="s">
        <v>152</v>
      </c>
      <c r="E872" s="138" t="s">
        <v>528</v>
      </c>
      <c r="F872" s="138" t="s">
        <v>180</v>
      </c>
      <c r="G872" s="138" t="s">
        <v>1254</v>
      </c>
      <c r="H872" s="139">
        <v>4818</v>
      </c>
      <c r="I872" s="137">
        <v>4</v>
      </c>
      <c r="J872" s="142">
        <f>สกลนคร!F175</f>
        <v>435638.07</v>
      </c>
      <c r="K872" s="141">
        <f>สกลนคร!AG175</f>
        <v>447884.28</v>
      </c>
      <c r="L872" s="142">
        <f>สกลนคร!AH175</f>
        <v>622812.69999999995</v>
      </c>
      <c r="M872" s="142">
        <f>สกลนคร!AI175</f>
        <v>833778.14</v>
      </c>
      <c r="N872" s="138"/>
      <c r="O872" s="138"/>
      <c r="P872" s="138"/>
      <c r="Q872" s="130">
        <f t="shared" si="31"/>
        <v>-210965.44000000006</v>
      </c>
      <c r="R872" s="131">
        <f t="shared" si="32"/>
        <v>129.26789124117892</v>
      </c>
    </row>
    <row r="873" spans="1:18" x14ac:dyDescent="0.35">
      <c r="A873" s="137">
        <v>3</v>
      </c>
      <c r="B873" s="138" t="s">
        <v>61</v>
      </c>
      <c r="C873" s="138" t="s">
        <v>527</v>
      </c>
      <c r="D873" s="138" t="s">
        <v>152</v>
      </c>
      <c r="E873" s="138" t="s">
        <v>528</v>
      </c>
      <c r="F873" s="138" t="s">
        <v>180</v>
      </c>
      <c r="G873" s="138" t="s">
        <v>1255</v>
      </c>
      <c r="H873" s="139">
        <v>3493</v>
      </c>
      <c r="I873" s="137">
        <v>3</v>
      </c>
      <c r="J873" s="142">
        <f>สกลนคร!F176</f>
        <v>300702.36</v>
      </c>
      <c r="K873" s="141">
        <f>สกลนคร!AG176</f>
        <v>336862.73</v>
      </c>
      <c r="L873" s="142">
        <f>สกลนคร!AH176</f>
        <v>568278.49</v>
      </c>
      <c r="M873" s="142">
        <f>สกลนคร!AI176</f>
        <v>940610.7</v>
      </c>
      <c r="N873" s="138"/>
      <c r="O873" s="138"/>
      <c r="P873" s="138"/>
      <c r="Q873" s="130">
        <f t="shared" si="31"/>
        <v>-372332.20999999996</v>
      </c>
      <c r="R873" s="131">
        <f t="shared" si="32"/>
        <v>162.6906641855139</v>
      </c>
    </row>
    <row r="874" spans="1:18" x14ac:dyDescent="0.35">
      <c r="A874" s="137">
        <v>4</v>
      </c>
      <c r="B874" s="138" t="s">
        <v>61</v>
      </c>
      <c r="C874" s="138" t="s">
        <v>527</v>
      </c>
      <c r="D874" s="138" t="s">
        <v>152</v>
      </c>
      <c r="E874" s="138" t="s">
        <v>528</v>
      </c>
      <c r="F874" s="138" t="s">
        <v>180</v>
      </c>
      <c r="G874" s="138" t="s">
        <v>1256</v>
      </c>
      <c r="H874" s="139">
        <v>2171</v>
      </c>
      <c r="I874" s="137">
        <v>2</v>
      </c>
      <c r="J874" s="142">
        <f>สกลนคร!F177</f>
        <v>299576.93</v>
      </c>
      <c r="K874" s="141">
        <f>สกลนคร!AG177</f>
        <v>318172.43</v>
      </c>
      <c r="L874" s="142">
        <f>สกลนคร!AH177</f>
        <v>342205.87</v>
      </c>
      <c r="M874" s="142">
        <f>สกลนคร!AI177</f>
        <v>566381.59000000008</v>
      </c>
      <c r="N874" s="138"/>
      <c r="O874" s="138"/>
      <c r="P874" s="138"/>
      <c r="Q874" s="130">
        <f t="shared" si="31"/>
        <v>-224175.72000000009</v>
      </c>
      <c r="R874" s="131">
        <f t="shared" si="32"/>
        <v>157.62591893136803</v>
      </c>
    </row>
    <row r="875" spans="1:18" x14ac:dyDescent="0.35">
      <c r="A875" s="137">
        <v>5</v>
      </c>
      <c r="B875" s="138" t="s">
        <v>61</v>
      </c>
      <c r="C875" s="138" t="s">
        <v>527</v>
      </c>
      <c r="D875" s="138" t="s">
        <v>152</v>
      </c>
      <c r="E875" s="138" t="s">
        <v>528</v>
      </c>
      <c r="F875" s="138" t="s">
        <v>180</v>
      </c>
      <c r="G875" s="138" t="s">
        <v>1257</v>
      </c>
      <c r="H875" s="139">
        <v>4974</v>
      </c>
      <c r="I875" s="137">
        <v>4</v>
      </c>
      <c r="J875" s="142">
        <f>สกลนคร!F178</f>
        <v>160851</v>
      </c>
      <c r="K875" s="141">
        <f>สกลนคร!AG178</f>
        <v>168355.94999999998</v>
      </c>
      <c r="L875" s="142">
        <f>สกลนคร!AH178</f>
        <v>531597.30000000005</v>
      </c>
      <c r="M875" s="142">
        <f>สกลนคร!AI178</f>
        <v>651495.75</v>
      </c>
      <c r="N875" s="138"/>
      <c r="O875" s="138"/>
      <c r="P875" s="138"/>
      <c r="Q875" s="130">
        <f t="shared" si="31"/>
        <v>-119898.44999999995</v>
      </c>
      <c r="R875" s="131">
        <f t="shared" si="32"/>
        <v>106.87521109770809</v>
      </c>
    </row>
    <row r="876" spans="1:18" x14ac:dyDescent="0.35">
      <c r="A876" s="137">
        <v>6</v>
      </c>
      <c r="B876" s="138" t="s">
        <v>61</v>
      </c>
      <c r="C876" s="138" t="s">
        <v>527</v>
      </c>
      <c r="D876" s="138" t="s">
        <v>152</v>
      </c>
      <c r="E876" s="138" t="s">
        <v>528</v>
      </c>
      <c r="F876" s="138" t="s">
        <v>180</v>
      </c>
      <c r="G876" s="138" t="s">
        <v>1258</v>
      </c>
      <c r="H876" s="139">
        <v>2190</v>
      </c>
      <c r="I876" s="137">
        <v>2</v>
      </c>
      <c r="J876" s="142">
        <f>สกลนคร!F179</f>
        <v>518879.95</v>
      </c>
      <c r="K876" s="141">
        <f>สกลนคร!AG179</f>
        <v>522772.75</v>
      </c>
      <c r="L876" s="142">
        <f>สกลนคร!AH179</f>
        <v>387307.9</v>
      </c>
      <c r="M876" s="142">
        <f>สกลนคร!AI179</f>
        <v>567348.36</v>
      </c>
      <c r="N876" s="138"/>
      <c r="O876" s="138"/>
      <c r="P876" s="138"/>
      <c r="Q876" s="130">
        <f t="shared" si="31"/>
        <v>-180040.45999999996</v>
      </c>
      <c r="R876" s="131">
        <f t="shared" si="32"/>
        <v>176.85292237442923</v>
      </c>
    </row>
    <row r="877" spans="1:18" x14ac:dyDescent="0.35">
      <c r="A877" s="137">
        <v>7</v>
      </c>
      <c r="B877" s="138" t="s">
        <v>61</v>
      </c>
      <c r="C877" s="138" t="s">
        <v>527</v>
      </c>
      <c r="D877" s="138" t="s">
        <v>152</v>
      </c>
      <c r="E877" s="138" t="s">
        <v>528</v>
      </c>
      <c r="F877" s="138" t="s">
        <v>180</v>
      </c>
      <c r="G877" s="138" t="s">
        <v>1259</v>
      </c>
      <c r="H877" s="139">
        <v>3183</v>
      </c>
      <c r="I877" s="137">
        <v>3</v>
      </c>
      <c r="J877" s="142">
        <f>สกลนคร!F180</f>
        <v>160033.22</v>
      </c>
      <c r="K877" s="141">
        <f>สกลนคร!AG180</f>
        <v>206516.94</v>
      </c>
      <c r="L877" s="142">
        <f>สกลนคร!AH180</f>
        <v>388841.26</v>
      </c>
      <c r="M877" s="142">
        <f>สกลนคร!AI180</f>
        <v>596769.25</v>
      </c>
      <c r="N877" s="138"/>
      <c r="O877" s="138"/>
      <c r="P877" s="138"/>
      <c r="Q877" s="130">
        <f t="shared" si="31"/>
        <v>-207927.99</v>
      </c>
      <c r="R877" s="131">
        <f t="shared" si="32"/>
        <v>122.16187873075715</v>
      </c>
    </row>
    <row r="878" spans="1:18" x14ac:dyDescent="0.35">
      <c r="A878" s="137">
        <v>8</v>
      </c>
      <c r="B878" s="138" t="s">
        <v>61</v>
      </c>
      <c r="C878" s="138" t="s">
        <v>527</v>
      </c>
      <c r="D878" s="138" t="s">
        <v>152</v>
      </c>
      <c r="E878" s="138" t="s">
        <v>528</v>
      </c>
      <c r="F878" s="138" t="s">
        <v>180</v>
      </c>
      <c r="G878" s="138" t="s">
        <v>1260</v>
      </c>
      <c r="H878" s="139">
        <v>3642</v>
      </c>
      <c r="I878" s="137">
        <v>3</v>
      </c>
      <c r="J878" s="142">
        <f>สกลนคร!F181</f>
        <v>215755.48</v>
      </c>
      <c r="K878" s="141">
        <f>สกลนคร!AG181</f>
        <v>229715.98</v>
      </c>
      <c r="L878" s="142">
        <f>สกลนคร!AH181</f>
        <v>654328.06000000006</v>
      </c>
      <c r="M878" s="142">
        <f>สกลนคร!AI181</f>
        <v>674275.46</v>
      </c>
      <c r="N878" s="138"/>
      <c r="O878" s="138"/>
      <c r="P878" s="138"/>
      <c r="Q878" s="130">
        <f t="shared" si="31"/>
        <v>-19947.399999999907</v>
      </c>
      <c r="R878" s="131">
        <f t="shared" si="32"/>
        <v>179.6617408017573</v>
      </c>
    </row>
    <row r="879" spans="1:18" s="149" customFormat="1" x14ac:dyDescent="0.35">
      <c r="A879" s="143">
        <v>17</v>
      </c>
      <c r="B879" s="144" t="s">
        <v>61</v>
      </c>
      <c r="C879" s="144"/>
      <c r="D879" s="144"/>
      <c r="E879" s="144" t="s">
        <v>77</v>
      </c>
      <c r="F879" s="144"/>
      <c r="G879" s="144" t="s">
        <v>530</v>
      </c>
      <c r="H879" s="150">
        <f>SUM(H872:H878)</f>
        <v>24471</v>
      </c>
      <c r="I879" s="143"/>
      <c r="J879" s="146">
        <f>SUM(J871:J878)</f>
        <v>2091437.0099999998</v>
      </c>
      <c r="K879" s="146">
        <f>SUM(K871:K878)</f>
        <v>2230281.06</v>
      </c>
      <c r="L879" s="146">
        <f>SUM(L871:L878)</f>
        <v>3495371.5800000005</v>
      </c>
      <c r="M879" s="146">
        <f>SUM(M871:M878)</f>
        <v>4830659.25</v>
      </c>
      <c r="N879" s="144">
        <v>7</v>
      </c>
      <c r="O879" s="144">
        <v>7</v>
      </c>
      <c r="P879" s="144">
        <f>N879-O879</f>
        <v>0</v>
      </c>
      <c r="Q879" s="147">
        <f t="shared" si="31"/>
        <v>-1335287.6699999995</v>
      </c>
      <c r="R879" s="148">
        <f>L879/H879</f>
        <v>142.83730047811699</v>
      </c>
    </row>
    <row r="880" spans="1:18" x14ac:dyDescent="0.35">
      <c r="A880" s="137">
        <v>1</v>
      </c>
      <c r="B880" s="138" t="s">
        <v>61</v>
      </c>
      <c r="C880" s="138" t="s">
        <v>531</v>
      </c>
      <c r="D880" s="138" t="s">
        <v>532</v>
      </c>
      <c r="E880" s="138" t="s">
        <v>533</v>
      </c>
      <c r="F880" s="138" t="s">
        <v>210</v>
      </c>
      <c r="G880" s="138" t="s">
        <v>534</v>
      </c>
      <c r="H880" s="139"/>
      <c r="I880" s="137"/>
      <c r="J880" s="140"/>
      <c r="K880" s="141"/>
      <c r="L880" s="142"/>
      <c r="M880" s="142"/>
      <c r="N880" s="138"/>
      <c r="O880" s="138"/>
      <c r="P880" s="138"/>
    </row>
    <row r="881" spans="1:18" x14ac:dyDescent="0.35">
      <c r="A881" s="137">
        <v>2</v>
      </c>
      <c r="B881" s="138" t="s">
        <v>61</v>
      </c>
      <c r="C881" s="138" t="s">
        <v>531</v>
      </c>
      <c r="D881" s="138" t="s">
        <v>532</v>
      </c>
      <c r="E881" s="138" t="s">
        <v>533</v>
      </c>
      <c r="F881" s="138" t="s">
        <v>180</v>
      </c>
      <c r="G881" s="138" t="s">
        <v>1261</v>
      </c>
      <c r="H881" s="139">
        <v>3093</v>
      </c>
      <c r="I881" s="137">
        <v>3</v>
      </c>
      <c r="J881" s="142">
        <f>สกลนคร!F182</f>
        <v>522980.82</v>
      </c>
      <c r="K881" s="141">
        <f>สกลนคร!AG182</f>
        <v>617838.12999999989</v>
      </c>
      <c r="L881" s="142">
        <f>สกลนคร!AH182</f>
        <v>431439.9</v>
      </c>
      <c r="M881" s="142">
        <f>สกลนคร!AI182</f>
        <v>272381.13</v>
      </c>
      <c r="N881" s="138"/>
      <c r="O881" s="138"/>
      <c r="P881" s="138"/>
      <c r="Q881" s="130">
        <f t="shared" si="31"/>
        <v>159058.77000000002</v>
      </c>
      <c r="R881" s="131">
        <f t="shared" si="32"/>
        <v>139.48913676042679</v>
      </c>
    </row>
    <row r="882" spans="1:18" x14ac:dyDescent="0.35">
      <c r="A882" s="137">
        <v>3</v>
      </c>
      <c r="B882" s="138" t="s">
        <v>61</v>
      </c>
      <c r="C882" s="138" t="s">
        <v>531</v>
      </c>
      <c r="D882" s="138" t="s">
        <v>532</v>
      </c>
      <c r="E882" s="138" t="s">
        <v>533</v>
      </c>
      <c r="F882" s="138" t="s">
        <v>180</v>
      </c>
      <c r="G882" s="138" t="s">
        <v>1262</v>
      </c>
      <c r="H882" s="139">
        <v>2775</v>
      </c>
      <c r="I882" s="137">
        <v>2</v>
      </c>
      <c r="J882" s="142">
        <f>สกลนคร!F183</f>
        <v>225690.82</v>
      </c>
      <c r="K882" s="141">
        <f>สกลนคร!AG183</f>
        <v>394889.87</v>
      </c>
      <c r="L882" s="142">
        <f>สกลนคร!AH183</f>
        <v>802479.67</v>
      </c>
      <c r="M882" s="142">
        <f>สกลนคร!AI183</f>
        <v>580918.29999999993</v>
      </c>
      <c r="N882" s="138"/>
      <c r="O882" s="138"/>
      <c r="P882" s="138"/>
      <c r="Q882" s="130">
        <f t="shared" si="31"/>
        <v>221561.37000000011</v>
      </c>
      <c r="R882" s="131">
        <f t="shared" si="32"/>
        <v>289.18186306306308</v>
      </c>
    </row>
    <row r="883" spans="1:18" x14ac:dyDescent="0.35">
      <c r="A883" s="137">
        <v>4</v>
      </c>
      <c r="B883" s="138" t="s">
        <v>61</v>
      </c>
      <c r="C883" s="138" t="s">
        <v>531</v>
      </c>
      <c r="D883" s="138" t="s">
        <v>532</v>
      </c>
      <c r="E883" s="138" t="s">
        <v>533</v>
      </c>
      <c r="F883" s="138" t="s">
        <v>180</v>
      </c>
      <c r="G883" s="138" t="s">
        <v>1263</v>
      </c>
      <c r="H883" s="139">
        <v>2224</v>
      </c>
      <c r="I883" s="137">
        <v>2</v>
      </c>
      <c r="J883" s="142">
        <f>สกลนคร!F184</f>
        <v>518147.36</v>
      </c>
      <c r="K883" s="141">
        <f>สกลนคร!AG184</f>
        <v>583626.1</v>
      </c>
      <c r="L883" s="142">
        <f>สกลนคร!AH184</f>
        <v>500048.85000000003</v>
      </c>
      <c r="M883" s="142">
        <f>สกลนคร!AI184</f>
        <v>427944.75</v>
      </c>
      <c r="N883" s="138"/>
      <c r="O883" s="138"/>
      <c r="P883" s="138"/>
      <c r="Q883" s="130">
        <f t="shared" si="31"/>
        <v>72104.100000000035</v>
      </c>
      <c r="R883" s="131">
        <f t="shared" si="32"/>
        <v>224.84210881294965</v>
      </c>
    </row>
    <row r="884" spans="1:18" x14ac:dyDescent="0.35">
      <c r="A884" s="137">
        <v>5</v>
      </c>
      <c r="B884" s="138" t="s">
        <v>61</v>
      </c>
      <c r="C884" s="138" t="s">
        <v>531</v>
      </c>
      <c r="D884" s="138" t="s">
        <v>532</v>
      </c>
      <c r="E884" s="138" t="s">
        <v>533</v>
      </c>
      <c r="F884" s="138" t="s">
        <v>180</v>
      </c>
      <c r="G884" s="138" t="s">
        <v>1264</v>
      </c>
      <c r="H884" s="139">
        <v>2037</v>
      </c>
      <c r="I884" s="137">
        <v>2</v>
      </c>
      <c r="J884" s="142">
        <f>สกลนคร!F185</f>
        <v>176358.59</v>
      </c>
      <c r="K884" s="141">
        <f>สกลนคร!AG185</f>
        <v>273888.64000000001</v>
      </c>
      <c r="L884" s="142">
        <f>สกลนคร!AH185</f>
        <v>448692.45</v>
      </c>
      <c r="M884" s="142">
        <f>สกลนคร!AI185</f>
        <v>335357.89</v>
      </c>
      <c r="N884" s="138"/>
      <c r="O884" s="138"/>
      <c r="P884" s="138"/>
      <c r="Q884" s="130">
        <f t="shared" si="31"/>
        <v>113334.56</v>
      </c>
      <c r="R884" s="131">
        <f t="shared" si="32"/>
        <v>220.27120765832106</v>
      </c>
    </row>
    <row r="885" spans="1:18" x14ac:dyDescent="0.35">
      <c r="A885" s="137">
        <v>6</v>
      </c>
      <c r="B885" s="138" t="s">
        <v>61</v>
      </c>
      <c r="C885" s="138" t="s">
        <v>531</v>
      </c>
      <c r="D885" s="138" t="s">
        <v>532</v>
      </c>
      <c r="E885" s="138" t="s">
        <v>533</v>
      </c>
      <c r="F885" s="138" t="s">
        <v>180</v>
      </c>
      <c r="G885" s="138" t="s">
        <v>1265</v>
      </c>
      <c r="H885" s="139">
        <v>3571</v>
      </c>
      <c r="I885" s="137">
        <v>3</v>
      </c>
      <c r="J885" s="142">
        <f>สกลนคร!F186</f>
        <v>404282.69</v>
      </c>
      <c r="K885" s="141">
        <f>สกลนคร!AG186</f>
        <v>648625.34</v>
      </c>
      <c r="L885" s="142">
        <f>สกลนคร!AH186</f>
        <v>796700.57</v>
      </c>
      <c r="M885" s="142">
        <f>สกลนคร!AI186</f>
        <v>516902.67000000004</v>
      </c>
      <c r="N885" s="138"/>
      <c r="O885" s="138"/>
      <c r="P885" s="138"/>
      <c r="Q885" s="130">
        <f t="shared" si="31"/>
        <v>279797.89999999991</v>
      </c>
      <c r="R885" s="131">
        <f t="shared" si="32"/>
        <v>223.10293195183419</v>
      </c>
    </row>
    <row r="886" spans="1:18" x14ac:dyDescent="0.35">
      <c r="A886" s="137">
        <v>7</v>
      </c>
      <c r="B886" s="138" t="s">
        <v>61</v>
      </c>
      <c r="C886" s="138" t="s">
        <v>531</v>
      </c>
      <c r="D886" s="138" t="s">
        <v>532</v>
      </c>
      <c r="E886" s="138" t="s">
        <v>533</v>
      </c>
      <c r="F886" s="138" t="s">
        <v>180</v>
      </c>
      <c r="G886" s="138" t="s">
        <v>1266</v>
      </c>
      <c r="H886" s="139">
        <v>6793</v>
      </c>
      <c r="I886" s="137">
        <v>5</v>
      </c>
      <c r="J886" s="142">
        <f>สกลนคร!F187</f>
        <v>668630.4</v>
      </c>
      <c r="K886" s="141">
        <f>สกลนคร!AG187</f>
        <v>938142.69000000006</v>
      </c>
      <c r="L886" s="142">
        <f>สกลนคร!AH187</f>
        <v>1034753.76</v>
      </c>
      <c r="M886" s="142">
        <f>สกลนคร!AI187</f>
        <v>885029.08000000007</v>
      </c>
      <c r="N886" s="138"/>
      <c r="O886" s="138"/>
      <c r="P886" s="138"/>
      <c r="Q886" s="130">
        <f t="shared" si="31"/>
        <v>149724.67999999993</v>
      </c>
      <c r="R886" s="131">
        <f t="shared" si="32"/>
        <v>152.32647725599881</v>
      </c>
    </row>
    <row r="887" spans="1:18" x14ac:dyDescent="0.35">
      <c r="A887" s="137">
        <v>8</v>
      </c>
      <c r="B887" s="138" t="s">
        <v>61</v>
      </c>
      <c r="C887" s="138" t="s">
        <v>531</v>
      </c>
      <c r="D887" s="138" t="s">
        <v>532</v>
      </c>
      <c r="E887" s="138" t="s">
        <v>533</v>
      </c>
      <c r="F887" s="138" t="s">
        <v>180</v>
      </c>
      <c r="G887" s="138" t="s">
        <v>1267</v>
      </c>
      <c r="H887" s="139">
        <v>1011</v>
      </c>
      <c r="I887" s="137">
        <v>1</v>
      </c>
      <c r="J887" s="142">
        <f>สกลนคร!F188</f>
        <v>166485.25</v>
      </c>
      <c r="K887" s="141">
        <f>สกลนคร!AG188</f>
        <v>221106.22999999998</v>
      </c>
      <c r="L887" s="142">
        <f>สกลนคร!AH188</f>
        <v>359226.49</v>
      </c>
      <c r="M887" s="142">
        <f>สกลนคร!AI188</f>
        <v>330421.88999999996</v>
      </c>
      <c r="N887" s="138"/>
      <c r="O887" s="138"/>
      <c r="P887" s="138"/>
      <c r="Q887" s="130">
        <f t="shared" si="31"/>
        <v>28804.600000000035</v>
      </c>
      <c r="R887" s="131">
        <f t="shared" si="32"/>
        <v>355.31799208704251</v>
      </c>
    </row>
    <row r="888" spans="1:18" x14ac:dyDescent="0.35">
      <c r="A888" s="137">
        <v>9</v>
      </c>
      <c r="B888" s="138" t="s">
        <v>61</v>
      </c>
      <c r="C888" s="138" t="s">
        <v>531</v>
      </c>
      <c r="D888" s="138" t="s">
        <v>532</v>
      </c>
      <c r="E888" s="138" t="s">
        <v>533</v>
      </c>
      <c r="F888" s="138" t="s">
        <v>180</v>
      </c>
      <c r="G888" s="138" t="s">
        <v>1268</v>
      </c>
      <c r="H888" s="139">
        <v>3164</v>
      </c>
      <c r="I888" s="137">
        <v>3</v>
      </c>
      <c r="J888" s="142">
        <f>สกลนคร!F189</f>
        <v>466382.8</v>
      </c>
      <c r="K888" s="141">
        <f>สกลนคร!AG189</f>
        <v>565609.80000000005</v>
      </c>
      <c r="L888" s="142">
        <f>สกลนคร!AH189</f>
        <v>669285.28</v>
      </c>
      <c r="M888" s="142">
        <f>สกลนคร!AI189</f>
        <v>481374</v>
      </c>
      <c r="N888" s="138"/>
      <c r="O888" s="138"/>
      <c r="P888" s="138"/>
      <c r="Q888" s="130">
        <f t="shared" si="31"/>
        <v>187911.28000000003</v>
      </c>
      <c r="R888" s="131">
        <f t="shared" si="32"/>
        <v>211.53137800252844</v>
      </c>
    </row>
    <row r="889" spans="1:18" s="149" customFormat="1" x14ac:dyDescent="0.35">
      <c r="A889" s="143">
        <v>18</v>
      </c>
      <c r="B889" s="144" t="s">
        <v>61</v>
      </c>
      <c r="C889" s="144"/>
      <c r="D889" s="144"/>
      <c r="E889" s="144" t="s">
        <v>77</v>
      </c>
      <c r="F889" s="144"/>
      <c r="G889" s="144" t="s">
        <v>535</v>
      </c>
      <c r="H889" s="150">
        <f>SUM(H881:H888)</f>
        <v>24668</v>
      </c>
      <c r="I889" s="143"/>
      <c r="J889" s="146">
        <f>SUM(J880:J888)</f>
        <v>3148958.73</v>
      </c>
      <c r="K889" s="146">
        <f>SUM(K880:K888)</f>
        <v>4243726.8</v>
      </c>
      <c r="L889" s="146">
        <f>SUM(L880:L888)</f>
        <v>5042626.9700000007</v>
      </c>
      <c r="M889" s="146">
        <f>SUM(M880:M888)</f>
        <v>3830329.71</v>
      </c>
      <c r="N889" s="144">
        <v>8</v>
      </c>
      <c r="O889" s="144">
        <v>8</v>
      </c>
      <c r="P889" s="144">
        <f>N889-O889</f>
        <v>0</v>
      </c>
      <c r="Q889" s="147">
        <f t="shared" si="31"/>
        <v>1212297.2600000007</v>
      </c>
      <c r="R889" s="148">
        <f t="shared" si="32"/>
        <v>204.41977339062757</v>
      </c>
    </row>
    <row r="890" spans="1:18" s="149" customFormat="1" ht="21.75" thickBot="1" x14ac:dyDescent="0.4">
      <c r="A890" s="158"/>
      <c r="B890" s="159" t="s">
        <v>61</v>
      </c>
      <c r="C890" s="159" t="s">
        <v>61</v>
      </c>
      <c r="D890" s="159" t="s">
        <v>61</v>
      </c>
      <c r="E890" s="159" t="s">
        <v>61</v>
      </c>
      <c r="F890" s="159"/>
      <c r="G890" s="159" t="s">
        <v>536</v>
      </c>
      <c r="H890" s="160">
        <f>H711+H719+H726+H742+H751+H762+H768+H788+H796+H808+H821+H843+H849+H855+H862+H870+H879+H889</f>
        <v>667777</v>
      </c>
      <c r="I890" s="158"/>
      <c r="J890" s="161">
        <f t="shared" ref="J890:O890" si="33">J711+J719+J726+J742+J751+J762+J768+J788+J796+J808+J821+J843+J849+J855+J862+J870+J879+J889</f>
        <v>64239921.989999995</v>
      </c>
      <c r="K890" s="162">
        <f t="shared" si="33"/>
        <v>76037759.269999996</v>
      </c>
      <c r="L890" s="161">
        <f t="shared" si="33"/>
        <v>133984791.04000001</v>
      </c>
      <c r="M890" s="161">
        <f t="shared" si="33"/>
        <v>124212284.93999998</v>
      </c>
      <c r="N890" s="159">
        <f t="shared" si="33"/>
        <v>168</v>
      </c>
      <c r="O890" s="159">
        <f t="shared" si="33"/>
        <v>168</v>
      </c>
      <c r="P890" s="159">
        <f>N890-O890</f>
        <v>0</v>
      </c>
      <c r="Q890" s="147">
        <f t="shared" si="31"/>
        <v>9772506.1000000238</v>
      </c>
      <c r="R890" s="148">
        <f t="shared" si="32"/>
        <v>200.64301561748908</v>
      </c>
    </row>
    <row r="891" spans="1:18" ht="22.5" thickTop="1" thickBot="1" x14ac:dyDescent="0.4">
      <c r="A891" s="163"/>
      <c r="B891" s="164"/>
      <c r="C891" s="164"/>
      <c r="D891" s="164"/>
      <c r="E891" s="322" t="s">
        <v>537</v>
      </c>
      <c r="F891" s="323"/>
      <c r="G891" s="324"/>
      <c r="H891" s="165"/>
      <c r="I891" s="163"/>
      <c r="J891" s="166">
        <f>J890/O890</f>
        <v>382380.48803571425</v>
      </c>
      <c r="K891" s="167">
        <f>K890/O890</f>
        <v>452605.70994047617</v>
      </c>
      <c r="L891" s="166">
        <f>L890/O890</f>
        <v>797528.51809523813</v>
      </c>
      <c r="M891" s="166">
        <f>M890/O890</f>
        <v>739358.83892857132</v>
      </c>
      <c r="N891" s="215"/>
      <c r="O891" s="215"/>
      <c r="P891" s="215"/>
      <c r="Q891" s="130">
        <f t="shared" si="31"/>
        <v>58169.679166666814</v>
      </c>
    </row>
    <row r="892" spans="1:18" ht="21.75" thickTop="1" x14ac:dyDescent="0.35">
      <c r="A892" s="168">
        <v>1</v>
      </c>
      <c r="B892" s="169" t="s">
        <v>58</v>
      </c>
      <c r="C892" s="169" t="s">
        <v>538</v>
      </c>
      <c r="D892" s="169" t="s">
        <v>539</v>
      </c>
      <c r="E892" s="169" t="s">
        <v>540</v>
      </c>
      <c r="F892" s="169" t="s">
        <v>177</v>
      </c>
      <c r="G892" s="169" t="s">
        <v>541</v>
      </c>
      <c r="H892" s="170"/>
      <c r="I892" s="168"/>
      <c r="J892" s="171"/>
      <c r="K892" s="172"/>
      <c r="L892" s="173"/>
      <c r="M892" s="173"/>
      <c r="N892" s="169"/>
      <c r="O892" s="169"/>
      <c r="P892" s="169"/>
    </row>
    <row r="893" spans="1:18" x14ac:dyDescent="0.35">
      <c r="A893" s="137">
        <v>2</v>
      </c>
      <c r="B893" s="138" t="s">
        <v>58</v>
      </c>
      <c r="C893" s="138" t="s">
        <v>538</v>
      </c>
      <c r="D893" s="138" t="s">
        <v>539</v>
      </c>
      <c r="E893" s="138" t="s">
        <v>540</v>
      </c>
      <c r="F893" s="138" t="s">
        <v>180</v>
      </c>
      <c r="G893" s="138" t="s">
        <v>1269</v>
      </c>
      <c r="H893" s="139">
        <v>3670</v>
      </c>
      <c r="I893" s="137">
        <v>3</v>
      </c>
      <c r="J893" s="140">
        <f>นครพนม!F4</f>
        <v>254326.59</v>
      </c>
      <c r="K893" s="141">
        <f>นครพนม!AM4</f>
        <v>492038.3</v>
      </c>
      <c r="L893" s="142">
        <f>นครพนม!AN4</f>
        <v>503345.67</v>
      </c>
      <c r="M893" s="142">
        <f>นครพนม!AO4</f>
        <v>332351.76</v>
      </c>
      <c r="N893" s="138"/>
      <c r="O893" s="138"/>
      <c r="P893" s="138"/>
      <c r="Q893" s="130">
        <f t="shared" si="31"/>
        <v>170993.90999999997</v>
      </c>
      <c r="R893" s="131">
        <f t="shared" si="32"/>
        <v>137.15140871934605</v>
      </c>
    </row>
    <row r="894" spans="1:18" x14ac:dyDescent="0.35">
      <c r="A894" s="137">
        <v>3</v>
      </c>
      <c r="B894" s="138" t="s">
        <v>58</v>
      </c>
      <c r="C894" s="138" t="s">
        <v>538</v>
      </c>
      <c r="D894" s="138" t="s">
        <v>539</v>
      </c>
      <c r="E894" s="138" t="s">
        <v>540</v>
      </c>
      <c r="F894" s="138" t="s">
        <v>180</v>
      </c>
      <c r="G894" s="138" t="s">
        <v>1270</v>
      </c>
      <c r="H894" s="139">
        <v>5165</v>
      </c>
      <c r="I894" s="137">
        <v>4</v>
      </c>
      <c r="J894" s="140">
        <f>นครพนม!F5</f>
        <v>644431.03</v>
      </c>
      <c r="K894" s="141">
        <f>นครพนม!AM5</f>
        <v>657367.86</v>
      </c>
      <c r="L894" s="142">
        <f>นครพนม!AN5</f>
        <v>893287.92999999993</v>
      </c>
      <c r="M894" s="142">
        <f>นครพนม!AO5</f>
        <v>700790.32000000007</v>
      </c>
      <c r="N894" s="138"/>
      <c r="O894" s="138"/>
      <c r="P894" s="138"/>
      <c r="Q894" s="130">
        <f t="shared" si="31"/>
        <v>192497.60999999987</v>
      </c>
      <c r="R894" s="131">
        <f t="shared" si="32"/>
        <v>172.9502284607938</v>
      </c>
    </row>
    <row r="895" spans="1:18" x14ac:dyDescent="0.35">
      <c r="A895" s="137">
        <v>4</v>
      </c>
      <c r="B895" s="138" t="s">
        <v>58</v>
      </c>
      <c r="C895" s="138" t="s">
        <v>538</v>
      </c>
      <c r="D895" s="138" t="s">
        <v>539</v>
      </c>
      <c r="E895" s="138" t="s">
        <v>540</v>
      </c>
      <c r="F895" s="138" t="s">
        <v>180</v>
      </c>
      <c r="G895" s="138" t="s">
        <v>1271</v>
      </c>
      <c r="H895" s="139">
        <v>4663</v>
      </c>
      <c r="I895" s="137">
        <v>4</v>
      </c>
      <c r="J895" s="140">
        <f>นครพนม!F6</f>
        <v>329539.69</v>
      </c>
      <c r="K895" s="141">
        <f>นครพนม!AM6</f>
        <v>401529.03</v>
      </c>
      <c r="L895" s="142">
        <f>นครพนม!AN6</f>
        <v>680746.16999999993</v>
      </c>
      <c r="M895" s="142">
        <f>นครพนม!AO6</f>
        <v>755120.06</v>
      </c>
      <c r="N895" s="138"/>
      <c r="O895" s="138"/>
      <c r="P895" s="138"/>
      <c r="Q895" s="130">
        <f t="shared" si="31"/>
        <v>-74373.89000000013</v>
      </c>
      <c r="R895" s="131">
        <f t="shared" si="32"/>
        <v>145.98888483808705</v>
      </c>
    </row>
    <row r="896" spans="1:18" x14ac:dyDescent="0.35">
      <c r="A896" s="137">
        <v>5</v>
      </c>
      <c r="B896" s="138" t="s">
        <v>58</v>
      </c>
      <c r="C896" s="138" t="s">
        <v>538</v>
      </c>
      <c r="D896" s="138" t="s">
        <v>539</v>
      </c>
      <c r="E896" s="138" t="s">
        <v>540</v>
      </c>
      <c r="F896" s="138" t="s">
        <v>180</v>
      </c>
      <c r="G896" s="138" t="s">
        <v>1272</v>
      </c>
      <c r="H896" s="139">
        <v>4364</v>
      </c>
      <c r="I896" s="137">
        <v>3</v>
      </c>
      <c r="J896" s="140">
        <f>นครพนม!F7</f>
        <v>216860.38</v>
      </c>
      <c r="K896" s="141">
        <f>นครพนม!AM7</f>
        <v>245989.75</v>
      </c>
      <c r="L896" s="142">
        <f>นครพนม!AN7</f>
        <v>701128.15999999992</v>
      </c>
      <c r="M896" s="142">
        <f>นครพนม!AO7</f>
        <v>545476.83000000007</v>
      </c>
      <c r="N896" s="138"/>
      <c r="O896" s="138"/>
      <c r="P896" s="138"/>
      <c r="Q896" s="130">
        <f t="shared" si="31"/>
        <v>155651.32999999984</v>
      </c>
      <c r="R896" s="131">
        <f t="shared" si="32"/>
        <v>160.66181484876259</v>
      </c>
    </row>
    <row r="897" spans="1:18" x14ac:dyDescent="0.35">
      <c r="A897" s="137">
        <v>6</v>
      </c>
      <c r="B897" s="138" t="s">
        <v>58</v>
      </c>
      <c r="C897" s="138" t="s">
        <v>538</v>
      </c>
      <c r="D897" s="138" t="s">
        <v>539</v>
      </c>
      <c r="E897" s="138" t="s">
        <v>540</v>
      </c>
      <c r="F897" s="138" t="s">
        <v>180</v>
      </c>
      <c r="G897" s="138" t="s">
        <v>1273</v>
      </c>
      <c r="H897" s="139">
        <v>4222</v>
      </c>
      <c r="I897" s="137">
        <v>3</v>
      </c>
      <c r="J897" s="140">
        <f>นครพนม!F8</f>
        <v>571163.81000000006</v>
      </c>
      <c r="K897" s="141">
        <f>นครพนม!AM8</f>
        <v>649836.31000000006</v>
      </c>
      <c r="L897" s="142">
        <f>นครพนม!AN8</f>
        <v>585125.92999999993</v>
      </c>
      <c r="M897" s="142">
        <f>นครพนม!AO8</f>
        <v>490453.22000000003</v>
      </c>
      <c r="N897" s="138"/>
      <c r="O897" s="138"/>
      <c r="P897" s="138"/>
      <c r="Q897" s="130">
        <f t="shared" si="31"/>
        <v>94672.709999999905</v>
      </c>
      <c r="R897" s="131">
        <f t="shared" si="32"/>
        <v>138.58975130270014</v>
      </c>
    </row>
    <row r="898" spans="1:18" x14ac:dyDescent="0.35">
      <c r="A898" s="137">
        <v>7</v>
      </c>
      <c r="B898" s="138" t="s">
        <v>58</v>
      </c>
      <c r="C898" s="138" t="s">
        <v>538</v>
      </c>
      <c r="D898" s="138" t="s">
        <v>539</v>
      </c>
      <c r="E898" s="138" t="s">
        <v>540</v>
      </c>
      <c r="F898" s="138" t="s">
        <v>180</v>
      </c>
      <c r="G898" s="138" t="s">
        <v>1274</v>
      </c>
      <c r="H898" s="139">
        <v>3681</v>
      </c>
      <c r="I898" s="137">
        <v>3</v>
      </c>
      <c r="J898" s="140">
        <f>นครพนม!F9</f>
        <v>140936.35999999999</v>
      </c>
      <c r="K898" s="141">
        <f>นครพนม!AM9</f>
        <v>191878.55</v>
      </c>
      <c r="L898" s="142">
        <f>นครพนม!AN9</f>
        <v>374725.87</v>
      </c>
      <c r="M898" s="142">
        <f>นครพนม!AO9</f>
        <v>350837.56</v>
      </c>
      <c r="N898" s="138"/>
      <c r="O898" s="138"/>
      <c r="P898" s="138"/>
      <c r="Q898" s="130">
        <f t="shared" si="31"/>
        <v>23888.309999999998</v>
      </c>
      <c r="R898" s="131">
        <f t="shared" si="32"/>
        <v>101.80001901657158</v>
      </c>
    </row>
    <row r="899" spans="1:18" x14ac:dyDescent="0.35">
      <c r="A899" s="137">
        <v>8</v>
      </c>
      <c r="B899" s="138" t="s">
        <v>58</v>
      </c>
      <c r="C899" s="138" t="s">
        <v>538</v>
      </c>
      <c r="D899" s="138" t="s">
        <v>539</v>
      </c>
      <c r="E899" s="138" t="s">
        <v>540</v>
      </c>
      <c r="F899" s="138" t="s">
        <v>180</v>
      </c>
      <c r="G899" s="138" t="s">
        <v>1275</v>
      </c>
      <c r="H899" s="139">
        <v>2627</v>
      </c>
      <c r="I899" s="137">
        <v>2</v>
      </c>
      <c r="J899" s="140">
        <f>นครพนม!F10</f>
        <v>291761.31</v>
      </c>
      <c r="K899" s="141">
        <f>นครพนม!AM10</f>
        <v>707447.95</v>
      </c>
      <c r="L899" s="142">
        <f>นครพนม!AN10</f>
        <v>733632.73</v>
      </c>
      <c r="M899" s="142">
        <f>นครพนม!AO10</f>
        <v>656309.17999999993</v>
      </c>
      <c r="N899" s="138"/>
      <c r="O899" s="138"/>
      <c r="P899" s="138"/>
      <c r="Q899" s="130">
        <f t="shared" si="31"/>
        <v>77323.550000000047</v>
      </c>
      <c r="R899" s="131">
        <f t="shared" si="32"/>
        <v>279.26636086791018</v>
      </c>
    </row>
    <row r="900" spans="1:18" x14ac:dyDescent="0.35">
      <c r="A900" s="137">
        <v>9</v>
      </c>
      <c r="B900" s="138" t="s">
        <v>58</v>
      </c>
      <c r="C900" s="138" t="s">
        <v>538</v>
      </c>
      <c r="D900" s="138" t="s">
        <v>539</v>
      </c>
      <c r="E900" s="138" t="s">
        <v>540</v>
      </c>
      <c r="F900" s="138" t="s">
        <v>180</v>
      </c>
      <c r="G900" s="138" t="s">
        <v>1276</v>
      </c>
      <c r="H900" s="139">
        <v>2345</v>
      </c>
      <c r="I900" s="137">
        <v>2</v>
      </c>
      <c r="J900" s="140">
        <f>นครพนม!F11</f>
        <v>265192.58</v>
      </c>
      <c r="K900" s="141">
        <f>นครพนม!AM11</f>
        <v>286340.60000000003</v>
      </c>
      <c r="L900" s="142">
        <f>นครพนม!AN11</f>
        <v>489966.57</v>
      </c>
      <c r="M900" s="142">
        <f>นครพนม!AO11</f>
        <v>790886.56</v>
      </c>
      <c r="N900" s="138"/>
      <c r="O900" s="138"/>
      <c r="P900" s="138"/>
      <c r="Q900" s="130">
        <f t="shared" si="31"/>
        <v>-300919.99000000005</v>
      </c>
      <c r="R900" s="131">
        <f t="shared" si="32"/>
        <v>208.94096801705757</v>
      </c>
    </row>
    <row r="901" spans="1:18" x14ac:dyDescent="0.35">
      <c r="A901" s="137">
        <v>10</v>
      </c>
      <c r="B901" s="138" t="s">
        <v>58</v>
      </c>
      <c r="C901" s="138" t="s">
        <v>538</v>
      </c>
      <c r="D901" s="138" t="s">
        <v>539</v>
      </c>
      <c r="E901" s="138" t="s">
        <v>540</v>
      </c>
      <c r="F901" s="138" t="s">
        <v>180</v>
      </c>
      <c r="G901" s="138" t="s">
        <v>1277</v>
      </c>
      <c r="H901" s="139">
        <v>2209</v>
      </c>
      <c r="I901" s="137">
        <v>2</v>
      </c>
      <c r="J901" s="140">
        <f>นครพนม!F12</f>
        <v>430757.13</v>
      </c>
      <c r="K901" s="141">
        <f>นครพนม!AM12</f>
        <v>750157.31</v>
      </c>
      <c r="L901" s="142">
        <f>นครพนม!AN12</f>
        <v>540561.97</v>
      </c>
      <c r="M901" s="142">
        <f>นครพนม!AO12</f>
        <v>507606.43000000005</v>
      </c>
      <c r="N901" s="138"/>
      <c r="O901" s="138"/>
      <c r="P901" s="138"/>
      <c r="Q901" s="130">
        <f t="shared" si="31"/>
        <v>32955.539999999921</v>
      </c>
      <c r="R901" s="131">
        <f t="shared" si="32"/>
        <v>244.70890448166591</v>
      </c>
    </row>
    <row r="902" spans="1:18" x14ac:dyDescent="0.35">
      <c r="A902" s="137">
        <v>11</v>
      </c>
      <c r="B902" s="138" t="s">
        <v>58</v>
      </c>
      <c r="C902" s="138" t="s">
        <v>538</v>
      </c>
      <c r="D902" s="138" t="s">
        <v>539</v>
      </c>
      <c r="E902" s="138" t="s">
        <v>540</v>
      </c>
      <c r="F902" s="138" t="s">
        <v>180</v>
      </c>
      <c r="G902" s="138" t="s">
        <v>1278</v>
      </c>
      <c r="H902" s="139">
        <v>2329</v>
      </c>
      <c r="I902" s="137">
        <v>2</v>
      </c>
      <c r="J902" s="140">
        <f>นครพนม!F13</f>
        <v>261825.43</v>
      </c>
      <c r="K902" s="141">
        <f>นครพนม!AM13</f>
        <v>405386.98</v>
      </c>
      <c r="L902" s="142">
        <f>นครพนม!AN13</f>
        <v>683454.48</v>
      </c>
      <c r="M902" s="142">
        <f>นครพนม!AO13</f>
        <v>480517.04</v>
      </c>
      <c r="N902" s="138"/>
      <c r="O902" s="138"/>
      <c r="P902" s="138"/>
      <c r="Q902" s="130">
        <f t="shared" si="31"/>
        <v>202937.44</v>
      </c>
      <c r="R902" s="131">
        <f t="shared" si="32"/>
        <v>293.45404894804636</v>
      </c>
    </row>
    <row r="903" spans="1:18" x14ac:dyDescent="0.35">
      <c r="A903" s="137">
        <v>12</v>
      </c>
      <c r="B903" s="138" t="s">
        <v>58</v>
      </c>
      <c r="C903" s="138" t="s">
        <v>538</v>
      </c>
      <c r="D903" s="138" t="s">
        <v>539</v>
      </c>
      <c r="E903" s="138" t="s">
        <v>540</v>
      </c>
      <c r="F903" s="138" t="s">
        <v>180</v>
      </c>
      <c r="G903" s="138" t="s">
        <v>1279</v>
      </c>
      <c r="H903" s="139">
        <v>2781</v>
      </c>
      <c r="I903" s="137">
        <v>2</v>
      </c>
      <c r="J903" s="140">
        <f>นครพนม!F14</f>
        <v>182112.71</v>
      </c>
      <c r="K903" s="141">
        <f>นครพนม!AM14</f>
        <v>438213.74</v>
      </c>
      <c r="L903" s="142">
        <f>นครพนม!AN14</f>
        <v>487153.82</v>
      </c>
      <c r="M903" s="142">
        <f>นครพนม!AO14</f>
        <v>455649.47000000003</v>
      </c>
      <c r="N903" s="138"/>
      <c r="O903" s="138"/>
      <c r="P903" s="138"/>
      <c r="Q903" s="130">
        <f t="shared" ref="Q903:Q966" si="34">L903-M903</f>
        <v>31504.349999999977</v>
      </c>
      <c r="R903" s="131">
        <f t="shared" ref="R903:R966" si="35">L903/H903</f>
        <v>175.17217547644734</v>
      </c>
    </row>
    <row r="904" spans="1:18" x14ac:dyDescent="0.35">
      <c r="A904" s="137">
        <v>13</v>
      </c>
      <c r="B904" s="138" t="s">
        <v>58</v>
      </c>
      <c r="C904" s="138" t="s">
        <v>538</v>
      </c>
      <c r="D904" s="138" t="s">
        <v>539</v>
      </c>
      <c r="E904" s="138" t="s">
        <v>540</v>
      </c>
      <c r="F904" s="138" t="s">
        <v>180</v>
      </c>
      <c r="G904" s="138" t="s">
        <v>1280</v>
      </c>
      <c r="H904" s="139">
        <v>3427</v>
      </c>
      <c r="I904" s="137">
        <v>3</v>
      </c>
      <c r="J904" s="140">
        <f>นครพนม!F15</f>
        <v>188797.54</v>
      </c>
      <c r="K904" s="141">
        <f>นครพนม!AM15</f>
        <v>258526.68</v>
      </c>
      <c r="L904" s="142">
        <f>นครพนม!AN15</f>
        <v>532224.73</v>
      </c>
      <c r="M904" s="142">
        <f>นครพนม!AO15</f>
        <v>1138543.8399999999</v>
      </c>
      <c r="N904" s="138"/>
      <c r="O904" s="138"/>
      <c r="P904" s="138"/>
      <c r="Q904" s="130">
        <f t="shared" si="34"/>
        <v>-606319.10999999987</v>
      </c>
      <c r="R904" s="131">
        <f t="shared" si="35"/>
        <v>155.30339363875109</v>
      </c>
    </row>
    <row r="905" spans="1:18" x14ac:dyDescent="0.35">
      <c r="A905" s="137">
        <v>14</v>
      </c>
      <c r="B905" s="138" t="s">
        <v>58</v>
      </c>
      <c r="C905" s="138" t="s">
        <v>538</v>
      </c>
      <c r="D905" s="138" t="s">
        <v>539</v>
      </c>
      <c r="E905" s="138" t="s">
        <v>540</v>
      </c>
      <c r="F905" s="138" t="s">
        <v>180</v>
      </c>
      <c r="G905" s="138" t="s">
        <v>1281</v>
      </c>
      <c r="H905" s="139">
        <v>2582</v>
      </c>
      <c r="I905" s="137">
        <v>2</v>
      </c>
      <c r="J905" s="140">
        <f>นครพนม!F16</f>
        <v>29610.06</v>
      </c>
      <c r="K905" s="141">
        <f>นครพนม!AM16</f>
        <v>171920.83</v>
      </c>
      <c r="L905" s="142">
        <f>นครพนม!AN16</f>
        <v>540324.46</v>
      </c>
      <c r="M905" s="142">
        <f>นครพนม!AO16</f>
        <v>578209.6</v>
      </c>
      <c r="N905" s="138"/>
      <c r="O905" s="138"/>
      <c r="P905" s="138"/>
      <c r="Q905" s="130">
        <f t="shared" si="34"/>
        <v>-37885.140000000014</v>
      </c>
      <c r="R905" s="131">
        <f t="shared" si="35"/>
        <v>209.26586367157242</v>
      </c>
    </row>
    <row r="906" spans="1:18" x14ac:dyDescent="0.35">
      <c r="A906" s="137">
        <v>15</v>
      </c>
      <c r="B906" s="138" t="s">
        <v>58</v>
      </c>
      <c r="C906" s="138" t="s">
        <v>538</v>
      </c>
      <c r="D906" s="138" t="s">
        <v>539</v>
      </c>
      <c r="E906" s="138" t="s">
        <v>540</v>
      </c>
      <c r="F906" s="138" t="s">
        <v>180</v>
      </c>
      <c r="G906" s="138" t="s">
        <v>1282</v>
      </c>
      <c r="H906" s="139">
        <v>1491</v>
      </c>
      <c r="I906" s="137">
        <v>1</v>
      </c>
      <c r="J906" s="140">
        <f>นครพนม!F17</f>
        <v>282852.3</v>
      </c>
      <c r="K906" s="141">
        <f>นครพนม!AM17</f>
        <v>309806.55</v>
      </c>
      <c r="L906" s="142">
        <f>นครพนม!AN17</f>
        <v>442188.12</v>
      </c>
      <c r="M906" s="142">
        <f>นครพนม!AO17</f>
        <v>427547.01</v>
      </c>
      <c r="N906" s="138"/>
      <c r="O906" s="138"/>
      <c r="P906" s="138"/>
      <c r="Q906" s="130">
        <f t="shared" si="34"/>
        <v>14641.109999999986</v>
      </c>
      <c r="R906" s="131">
        <f t="shared" si="35"/>
        <v>296.57150905432593</v>
      </c>
    </row>
    <row r="907" spans="1:18" x14ac:dyDescent="0.35">
      <c r="A907" s="137">
        <v>16</v>
      </c>
      <c r="B907" s="138" t="s">
        <v>58</v>
      </c>
      <c r="C907" s="138" t="s">
        <v>538</v>
      </c>
      <c r="D907" s="138" t="s">
        <v>539</v>
      </c>
      <c r="E907" s="138" t="s">
        <v>540</v>
      </c>
      <c r="F907" s="138" t="s">
        <v>180</v>
      </c>
      <c r="G907" s="138" t="s">
        <v>1283</v>
      </c>
      <c r="H907" s="139">
        <v>2154</v>
      </c>
      <c r="I907" s="137">
        <v>2</v>
      </c>
      <c r="J907" s="140">
        <f>นครพนม!F18</f>
        <v>194141.05</v>
      </c>
      <c r="K907" s="141">
        <f>นครพนม!AM18</f>
        <v>353685.69</v>
      </c>
      <c r="L907" s="142">
        <f>นครพนม!AN18</f>
        <v>438791.95</v>
      </c>
      <c r="M907" s="142">
        <f>นครพนม!AO18</f>
        <v>321417.06</v>
      </c>
      <c r="N907" s="138"/>
      <c r="O907" s="138"/>
      <c r="P907" s="138"/>
      <c r="Q907" s="130">
        <f t="shared" si="34"/>
        <v>117374.89000000001</v>
      </c>
      <c r="R907" s="131">
        <f t="shared" si="35"/>
        <v>203.71028319405758</v>
      </c>
    </row>
    <row r="908" spans="1:18" x14ac:dyDescent="0.35">
      <c r="A908" s="137">
        <v>17</v>
      </c>
      <c r="B908" s="138" t="s">
        <v>58</v>
      </c>
      <c r="C908" s="138" t="s">
        <v>538</v>
      </c>
      <c r="D908" s="138" t="s">
        <v>539</v>
      </c>
      <c r="E908" s="138" t="s">
        <v>540</v>
      </c>
      <c r="F908" s="138" t="s">
        <v>180</v>
      </c>
      <c r="G908" s="138" t="s">
        <v>1284</v>
      </c>
      <c r="H908" s="139">
        <v>3909</v>
      </c>
      <c r="I908" s="137">
        <v>3</v>
      </c>
      <c r="J908" s="140">
        <f>นครพนม!F19</f>
        <v>185063</v>
      </c>
      <c r="K908" s="141">
        <f>นครพนม!AM19</f>
        <v>220040.03999999998</v>
      </c>
      <c r="L908" s="142">
        <f>นครพนม!AN19</f>
        <v>549163.66999999993</v>
      </c>
      <c r="M908" s="142">
        <f>นครพนม!AO19</f>
        <v>499935.60000000003</v>
      </c>
      <c r="N908" s="138"/>
      <c r="O908" s="138"/>
      <c r="P908" s="138"/>
      <c r="Q908" s="130">
        <f t="shared" si="34"/>
        <v>49228.069999999891</v>
      </c>
      <c r="R908" s="131">
        <f t="shared" si="35"/>
        <v>140.48699667434124</v>
      </c>
    </row>
    <row r="909" spans="1:18" x14ac:dyDescent="0.35">
      <c r="A909" s="137">
        <v>18</v>
      </c>
      <c r="B909" s="138" t="s">
        <v>58</v>
      </c>
      <c r="C909" s="138" t="s">
        <v>538</v>
      </c>
      <c r="D909" s="138" t="s">
        <v>539</v>
      </c>
      <c r="E909" s="138" t="s">
        <v>540</v>
      </c>
      <c r="F909" s="138" t="s">
        <v>180</v>
      </c>
      <c r="G909" s="138" t="s">
        <v>1285</v>
      </c>
      <c r="H909" s="139">
        <v>2875</v>
      </c>
      <c r="I909" s="137">
        <v>2</v>
      </c>
      <c r="J909" s="140">
        <f>นครพนม!F20</f>
        <v>628353.23</v>
      </c>
      <c r="K909" s="141">
        <f>นครพนม!AM20</f>
        <v>863275.62</v>
      </c>
      <c r="L909" s="142">
        <f>นครพนม!AN20</f>
        <v>482590.44</v>
      </c>
      <c r="M909" s="142">
        <f>นครพนม!AO20</f>
        <v>363242.99</v>
      </c>
      <c r="N909" s="138"/>
      <c r="O909" s="138"/>
      <c r="P909" s="138"/>
      <c r="Q909" s="130">
        <f t="shared" si="34"/>
        <v>119347.45000000001</v>
      </c>
      <c r="R909" s="131">
        <f t="shared" si="35"/>
        <v>167.85754434782609</v>
      </c>
    </row>
    <row r="910" spans="1:18" x14ac:dyDescent="0.35">
      <c r="A910" s="137">
        <v>19</v>
      </c>
      <c r="B910" s="138" t="s">
        <v>58</v>
      </c>
      <c r="C910" s="138" t="s">
        <v>538</v>
      </c>
      <c r="D910" s="138" t="s">
        <v>539</v>
      </c>
      <c r="E910" s="138" t="s">
        <v>540</v>
      </c>
      <c r="F910" s="138" t="s">
        <v>180</v>
      </c>
      <c r="G910" s="138" t="s">
        <v>1286</v>
      </c>
      <c r="H910" s="139">
        <v>4102</v>
      </c>
      <c r="I910" s="137">
        <v>3</v>
      </c>
      <c r="J910" s="140">
        <f>นครพนม!F21</f>
        <v>339153.12</v>
      </c>
      <c r="K910" s="141">
        <f>นครพนม!AM21</f>
        <v>433741.94</v>
      </c>
      <c r="L910" s="142">
        <f>นครพนม!AN21</f>
        <v>733634.1</v>
      </c>
      <c r="M910" s="142">
        <f>นครพนม!AO21</f>
        <v>611564.34</v>
      </c>
      <c r="N910" s="138"/>
      <c r="O910" s="138"/>
      <c r="P910" s="138"/>
      <c r="Q910" s="130">
        <f t="shared" si="34"/>
        <v>122069.76000000001</v>
      </c>
      <c r="R910" s="131">
        <f t="shared" si="35"/>
        <v>178.84790346172599</v>
      </c>
    </row>
    <row r="911" spans="1:18" x14ac:dyDescent="0.35">
      <c r="A911" s="137">
        <v>20</v>
      </c>
      <c r="B911" s="138" t="s">
        <v>58</v>
      </c>
      <c r="C911" s="138" t="s">
        <v>538</v>
      </c>
      <c r="D911" s="138" t="s">
        <v>539</v>
      </c>
      <c r="E911" s="138" t="s">
        <v>540</v>
      </c>
      <c r="F911" s="138" t="s">
        <v>180</v>
      </c>
      <c r="G911" s="138" t="s">
        <v>1287</v>
      </c>
      <c r="H911" s="139">
        <v>3593</v>
      </c>
      <c r="I911" s="137">
        <v>3</v>
      </c>
      <c r="J911" s="140">
        <f>นครพนม!F22</f>
        <v>535609.23</v>
      </c>
      <c r="K911" s="141">
        <f>นครพนม!AM22</f>
        <v>550597.30999999994</v>
      </c>
      <c r="L911" s="142">
        <f>นครพนม!AN22</f>
        <v>650831.17999999993</v>
      </c>
      <c r="M911" s="142">
        <f>นครพนม!AO22</f>
        <v>673627.7</v>
      </c>
      <c r="N911" s="138"/>
      <c r="O911" s="138"/>
      <c r="P911" s="138"/>
      <c r="Q911" s="130">
        <f t="shared" si="34"/>
        <v>-22796.520000000019</v>
      </c>
      <c r="R911" s="131">
        <f t="shared" si="35"/>
        <v>181.13865293626495</v>
      </c>
    </row>
    <row r="912" spans="1:18" x14ac:dyDescent="0.35">
      <c r="A912" s="137">
        <v>21</v>
      </c>
      <c r="B912" s="138" t="s">
        <v>58</v>
      </c>
      <c r="C912" s="138" t="s">
        <v>538</v>
      </c>
      <c r="D912" s="138" t="s">
        <v>539</v>
      </c>
      <c r="E912" s="138" t="s">
        <v>540</v>
      </c>
      <c r="F912" s="138" t="s">
        <v>180</v>
      </c>
      <c r="G912" s="138" t="s">
        <v>1288</v>
      </c>
      <c r="H912" s="139">
        <v>2119</v>
      </c>
      <c r="I912" s="137">
        <v>2</v>
      </c>
      <c r="J912" s="140">
        <f>นครพนม!F23</f>
        <v>453201.73</v>
      </c>
      <c r="K912" s="141">
        <f>นครพนม!AM23</f>
        <v>561386.76</v>
      </c>
      <c r="L912" s="142">
        <f>นครพนม!AN23</f>
        <v>422874.13</v>
      </c>
      <c r="M912" s="142">
        <f>นครพนม!AO23</f>
        <v>1316209.54</v>
      </c>
      <c r="N912" s="138"/>
      <c r="O912" s="138"/>
      <c r="P912" s="138"/>
      <c r="Q912" s="130">
        <f t="shared" si="34"/>
        <v>-893335.41</v>
      </c>
      <c r="R912" s="131">
        <f t="shared" si="35"/>
        <v>199.56306276545541</v>
      </c>
    </row>
    <row r="913" spans="1:18" x14ac:dyDescent="0.35">
      <c r="A913" s="137">
        <v>22</v>
      </c>
      <c r="B913" s="138" t="s">
        <v>58</v>
      </c>
      <c r="C913" s="138" t="s">
        <v>538</v>
      </c>
      <c r="D913" s="138" t="s">
        <v>539</v>
      </c>
      <c r="E913" s="138" t="s">
        <v>540</v>
      </c>
      <c r="F913" s="138" t="s">
        <v>180</v>
      </c>
      <c r="G913" s="138" t="s">
        <v>1289</v>
      </c>
      <c r="H913" s="139">
        <v>2646</v>
      </c>
      <c r="I913" s="137">
        <v>2</v>
      </c>
      <c r="J913" s="140">
        <f>นครพนม!F24</f>
        <v>131702.31</v>
      </c>
      <c r="K913" s="141">
        <f>นครพนม!AM24</f>
        <v>282558.03000000003</v>
      </c>
      <c r="L913" s="142">
        <f>นครพนม!AN24</f>
        <v>504308.83999999997</v>
      </c>
      <c r="M913" s="142">
        <f>นครพนม!AO24</f>
        <v>562670.57000000007</v>
      </c>
      <c r="N913" s="138"/>
      <c r="O913" s="138"/>
      <c r="P913" s="138"/>
      <c r="Q913" s="130">
        <f t="shared" si="34"/>
        <v>-58361.730000000098</v>
      </c>
      <c r="R913" s="131">
        <f t="shared" si="35"/>
        <v>190.59291005291004</v>
      </c>
    </row>
    <row r="914" spans="1:18" x14ac:dyDescent="0.35">
      <c r="A914" s="137">
        <v>23</v>
      </c>
      <c r="B914" s="138" t="s">
        <v>58</v>
      </c>
      <c r="C914" s="138" t="s">
        <v>538</v>
      </c>
      <c r="D914" s="138" t="s">
        <v>539</v>
      </c>
      <c r="E914" s="138" t="s">
        <v>540</v>
      </c>
      <c r="F914" s="138" t="s">
        <v>180</v>
      </c>
      <c r="G914" s="138" t="s">
        <v>1290</v>
      </c>
      <c r="H914" s="139">
        <v>6232</v>
      </c>
      <c r="I914" s="137">
        <v>5</v>
      </c>
      <c r="J914" s="140">
        <f>นครพนม!F25</f>
        <v>431612.94</v>
      </c>
      <c r="K914" s="141">
        <f>นครพนม!AM25</f>
        <v>667340.32000000007</v>
      </c>
      <c r="L914" s="142">
        <f>นครพนม!AN25</f>
        <v>749436.04</v>
      </c>
      <c r="M914" s="142">
        <f>นครพนม!AO25</f>
        <v>878059.4</v>
      </c>
      <c r="N914" s="138"/>
      <c r="O914" s="138"/>
      <c r="P914" s="138"/>
      <c r="Q914" s="130">
        <f t="shared" si="34"/>
        <v>-128623.35999999999</v>
      </c>
      <c r="R914" s="131">
        <f t="shared" si="35"/>
        <v>120.25610397946085</v>
      </c>
    </row>
    <row r="915" spans="1:18" x14ac:dyDescent="0.35">
      <c r="A915" s="137">
        <v>24</v>
      </c>
      <c r="B915" s="138" t="s">
        <v>58</v>
      </c>
      <c r="C915" s="138" t="s">
        <v>538</v>
      </c>
      <c r="D915" s="138" t="s">
        <v>539</v>
      </c>
      <c r="E915" s="138" t="s">
        <v>540</v>
      </c>
      <c r="F915" s="138" t="s">
        <v>180</v>
      </c>
      <c r="G915" s="138" t="s">
        <v>1291</v>
      </c>
      <c r="H915" s="139">
        <v>5126</v>
      </c>
      <c r="I915" s="137">
        <v>4</v>
      </c>
      <c r="J915" s="140">
        <f>นครพนม!F26</f>
        <v>254478.54</v>
      </c>
      <c r="K915" s="141">
        <f>นครพนม!AM26</f>
        <v>366742.25000000006</v>
      </c>
      <c r="L915" s="142">
        <f>นครพนม!AN26</f>
        <v>442795.7</v>
      </c>
      <c r="M915" s="142">
        <f>นครพนม!AO26</f>
        <v>643684.19999999995</v>
      </c>
      <c r="N915" s="138"/>
      <c r="O915" s="138"/>
      <c r="P915" s="138"/>
      <c r="Q915" s="130">
        <f t="shared" si="34"/>
        <v>-200888.49999999994</v>
      </c>
      <c r="R915" s="131">
        <f t="shared" si="35"/>
        <v>86.382305891533363</v>
      </c>
    </row>
    <row r="916" spans="1:18" x14ac:dyDescent="0.35">
      <c r="A916" s="137">
        <v>25</v>
      </c>
      <c r="B916" s="138" t="s">
        <v>58</v>
      </c>
      <c r="C916" s="138" t="s">
        <v>538</v>
      </c>
      <c r="D916" s="138" t="s">
        <v>539</v>
      </c>
      <c r="E916" s="138" t="s">
        <v>540</v>
      </c>
      <c r="F916" s="138" t="s">
        <v>180</v>
      </c>
      <c r="G916" s="138" t="s">
        <v>1292</v>
      </c>
      <c r="H916" s="139">
        <v>2780</v>
      </c>
      <c r="I916" s="137">
        <v>2</v>
      </c>
      <c r="J916" s="140">
        <f>นครพนม!F27</f>
        <v>102352.64</v>
      </c>
      <c r="K916" s="141">
        <f>นครพนม!AM27</f>
        <v>-83472.129999999946</v>
      </c>
      <c r="L916" s="142">
        <f>นครพนม!AN27</f>
        <v>384607.24</v>
      </c>
      <c r="M916" s="142">
        <f>นครพนม!AO27</f>
        <v>284557.3</v>
      </c>
      <c r="N916" s="138"/>
      <c r="O916" s="138"/>
      <c r="P916" s="138"/>
      <c r="Q916" s="130">
        <f t="shared" si="34"/>
        <v>100049.94</v>
      </c>
      <c r="R916" s="131">
        <f t="shared" si="35"/>
        <v>138.34792805755396</v>
      </c>
    </row>
    <row r="917" spans="1:18" x14ac:dyDescent="0.35">
      <c r="A917" s="137">
        <v>26</v>
      </c>
      <c r="B917" s="138" t="s">
        <v>58</v>
      </c>
      <c r="C917" s="138" t="s">
        <v>538</v>
      </c>
      <c r="D917" s="138" t="s">
        <v>539</v>
      </c>
      <c r="E917" s="138" t="s">
        <v>540</v>
      </c>
      <c r="F917" s="138" t="s">
        <v>180</v>
      </c>
      <c r="G917" s="138" t="s">
        <v>1293</v>
      </c>
      <c r="H917" s="139">
        <v>2904</v>
      </c>
      <c r="I917" s="137">
        <v>2</v>
      </c>
      <c r="J917" s="140">
        <f>นครพนม!F28</f>
        <v>269743.92</v>
      </c>
      <c r="K917" s="141">
        <f>นครพนม!AM28</f>
        <v>362225.1</v>
      </c>
      <c r="L917" s="142">
        <f>นครพนม!AN28</f>
        <v>361054.38</v>
      </c>
      <c r="M917" s="142">
        <f>นครพนม!AO28</f>
        <v>325839.33</v>
      </c>
      <c r="N917" s="138"/>
      <c r="O917" s="138"/>
      <c r="P917" s="138"/>
      <c r="Q917" s="130">
        <f t="shared" si="34"/>
        <v>35215.049999999988</v>
      </c>
      <c r="R917" s="131">
        <f t="shared" si="35"/>
        <v>124.33002066115702</v>
      </c>
    </row>
    <row r="918" spans="1:18" s="149" customFormat="1" x14ac:dyDescent="0.35">
      <c r="A918" s="143">
        <v>1</v>
      </c>
      <c r="B918" s="144" t="s">
        <v>58</v>
      </c>
      <c r="C918" s="144"/>
      <c r="D918" s="144"/>
      <c r="E918" s="144" t="s">
        <v>77</v>
      </c>
      <c r="F918" s="144"/>
      <c r="G918" s="144" t="s">
        <v>542</v>
      </c>
      <c r="H918" s="150">
        <f>SUM(H892:H917)</f>
        <v>83996</v>
      </c>
      <c r="I918" s="143"/>
      <c r="J918" s="146">
        <f>SUM(J892:J917)</f>
        <v>7615578.629999999</v>
      </c>
      <c r="K918" s="181">
        <f>SUM(K892:K917)</f>
        <v>10544561.369999999</v>
      </c>
      <c r="L918" s="146">
        <f>SUM(L893:L917)</f>
        <v>13907954.279999997</v>
      </c>
      <c r="M918" s="146">
        <f>SUM(M893:M917)</f>
        <v>14691106.91</v>
      </c>
      <c r="N918" s="144">
        <v>25</v>
      </c>
      <c r="O918" s="144">
        <v>25</v>
      </c>
      <c r="P918" s="144">
        <f>N918-O918</f>
        <v>0</v>
      </c>
      <c r="Q918" s="147">
        <f t="shared" si="34"/>
        <v>-783152.63000000268</v>
      </c>
      <c r="R918" s="148">
        <f>L918/H918</f>
        <v>165.57876898899946</v>
      </c>
    </row>
    <row r="919" spans="1:18" x14ac:dyDescent="0.35">
      <c r="A919" s="137">
        <v>1</v>
      </c>
      <c r="B919" s="138" t="s">
        <v>58</v>
      </c>
      <c r="C919" s="138" t="s">
        <v>543</v>
      </c>
      <c r="D919" s="138" t="s">
        <v>79</v>
      </c>
      <c r="E919" s="138" t="s">
        <v>544</v>
      </c>
      <c r="F919" s="138" t="s">
        <v>210</v>
      </c>
      <c r="G919" s="138" t="s">
        <v>545</v>
      </c>
      <c r="H919" s="139"/>
      <c r="I919" s="137"/>
      <c r="J919" s="140"/>
      <c r="K919" s="141"/>
      <c r="L919" s="142"/>
      <c r="M919" s="142"/>
      <c r="N919" s="138"/>
      <c r="O919" s="138"/>
      <c r="P919" s="138"/>
    </row>
    <row r="920" spans="1:18" x14ac:dyDescent="0.35">
      <c r="A920" s="137">
        <v>2</v>
      </c>
      <c r="B920" s="138" t="s">
        <v>58</v>
      </c>
      <c r="C920" s="138" t="s">
        <v>543</v>
      </c>
      <c r="D920" s="138" t="s">
        <v>79</v>
      </c>
      <c r="E920" s="138" t="s">
        <v>544</v>
      </c>
      <c r="F920" s="138" t="s">
        <v>180</v>
      </c>
      <c r="G920" s="138" t="s">
        <v>1294</v>
      </c>
      <c r="H920" s="139">
        <v>3964</v>
      </c>
      <c r="I920" s="137">
        <v>3</v>
      </c>
      <c r="J920" s="140">
        <f>นครพนม!F29</f>
        <v>183854.17</v>
      </c>
      <c r="K920" s="141">
        <f>นครพนม!AM29</f>
        <v>210158.17</v>
      </c>
      <c r="L920" s="142">
        <f>นครพนม!AN29</f>
        <v>738726.39</v>
      </c>
      <c r="M920" s="142">
        <f>นครพนม!AO29</f>
        <v>656268.02</v>
      </c>
      <c r="N920" s="138"/>
      <c r="O920" s="138"/>
      <c r="P920" s="138"/>
      <c r="Q920" s="130">
        <f t="shared" si="34"/>
        <v>82458.37</v>
      </c>
      <c r="R920" s="131">
        <f t="shared" si="35"/>
        <v>186.35882694248235</v>
      </c>
    </row>
    <row r="921" spans="1:18" x14ac:dyDescent="0.35">
      <c r="A921" s="137">
        <v>3</v>
      </c>
      <c r="B921" s="138" t="s">
        <v>58</v>
      </c>
      <c r="C921" s="138" t="s">
        <v>543</v>
      </c>
      <c r="D921" s="138" t="s">
        <v>79</v>
      </c>
      <c r="E921" s="138" t="s">
        <v>544</v>
      </c>
      <c r="F921" s="138" t="s">
        <v>180</v>
      </c>
      <c r="G921" s="138" t="s">
        <v>1295</v>
      </c>
      <c r="H921" s="139">
        <v>5112</v>
      </c>
      <c r="I921" s="137">
        <v>4</v>
      </c>
      <c r="J921" s="140">
        <f>นครพนม!F30</f>
        <v>283612.59999999998</v>
      </c>
      <c r="K921" s="141">
        <f>นครพนม!AM30</f>
        <v>-87579.270000000019</v>
      </c>
      <c r="L921" s="142">
        <f>นครพนม!AN30</f>
        <v>652519.65</v>
      </c>
      <c r="M921" s="142">
        <f>นครพนม!AO30</f>
        <v>642254.17000000004</v>
      </c>
      <c r="N921" s="138"/>
      <c r="O921" s="138"/>
      <c r="P921" s="138"/>
      <c r="Q921" s="130">
        <f t="shared" si="34"/>
        <v>10265.479999999981</v>
      </c>
      <c r="R921" s="131">
        <f t="shared" si="35"/>
        <v>127.64468896713616</v>
      </c>
    </row>
    <row r="922" spans="1:18" x14ac:dyDescent="0.35">
      <c r="A922" s="137">
        <v>4</v>
      </c>
      <c r="B922" s="138" t="s">
        <v>58</v>
      </c>
      <c r="C922" s="138" t="s">
        <v>543</v>
      </c>
      <c r="D922" s="138" t="s">
        <v>79</v>
      </c>
      <c r="E922" s="138" t="s">
        <v>544</v>
      </c>
      <c r="F922" s="138" t="s">
        <v>180</v>
      </c>
      <c r="G922" s="138" t="s">
        <v>1296</v>
      </c>
      <c r="H922" s="139">
        <v>2863</v>
      </c>
      <c r="I922" s="137">
        <v>2</v>
      </c>
      <c r="J922" s="140">
        <f>นครพนม!F31</f>
        <v>422226.86</v>
      </c>
      <c r="K922" s="141">
        <f>นครพนม!AM31</f>
        <v>478256.95999999996</v>
      </c>
      <c r="L922" s="142">
        <f>นครพนม!AN31</f>
        <v>549288.99</v>
      </c>
      <c r="M922" s="142">
        <f>นครพนม!AO31</f>
        <v>489773.24000000005</v>
      </c>
      <c r="N922" s="138"/>
      <c r="O922" s="138"/>
      <c r="P922" s="138"/>
      <c r="Q922" s="130">
        <f t="shared" si="34"/>
        <v>59515.749999999942</v>
      </c>
      <c r="R922" s="131">
        <f t="shared" si="35"/>
        <v>191.85783793223891</v>
      </c>
    </row>
    <row r="923" spans="1:18" x14ac:dyDescent="0.35">
      <c r="A923" s="137">
        <v>5</v>
      </c>
      <c r="B923" s="138" t="s">
        <v>58</v>
      </c>
      <c r="C923" s="138" t="s">
        <v>543</v>
      </c>
      <c r="D923" s="138" t="s">
        <v>79</v>
      </c>
      <c r="E923" s="138" t="s">
        <v>544</v>
      </c>
      <c r="F923" s="138" t="s">
        <v>180</v>
      </c>
      <c r="G923" s="138" t="s">
        <v>1297</v>
      </c>
      <c r="H923" s="139">
        <v>3378</v>
      </c>
      <c r="I923" s="137">
        <v>3</v>
      </c>
      <c r="J923" s="140">
        <f>นครพนม!F32</f>
        <v>245323.4</v>
      </c>
      <c r="K923" s="140">
        <f>นครพนม!AM32</f>
        <v>456465.51999999996</v>
      </c>
      <c r="L923" s="142">
        <f>นครพนม!AN32</f>
        <v>231687.03</v>
      </c>
      <c r="M923" s="142">
        <f>นครพนม!AO32</f>
        <v>249314.84000000003</v>
      </c>
      <c r="N923" s="138"/>
      <c r="O923" s="138"/>
      <c r="P923" s="138"/>
      <c r="Q923" s="130">
        <f t="shared" si="34"/>
        <v>-17627.810000000027</v>
      </c>
      <c r="R923" s="131">
        <f t="shared" si="35"/>
        <v>68.587042628774427</v>
      </c>
    </row>
    <row r="924" spans="1:18" x14ac:dyDescent="0.35">
      <c r="A924" s="137">
        <v>6</v>
      </c>
      <c r="B924" s="138" t="s">
        <v>58</v>
      </c>
      <c r="C924" s="138" t="s">
        <v>543</v>
      </c>
      <c r="D924" s="138" t="s">
        <v>79</v>
      </c>
      <c r="E924" s="138" t="s">
        <v>544</v>
      </c>
      <c r="F924" s="138" t="s">
        <v>180</v>
      </c>
      <c r="G924" s="138" t="s">
        <v>1298</v>
      </c>
      <c r="H924" s="139">
        <v>3946</v>
      </c>
      <c r="I924" s="137">
        <v>3</v>
      </c>
      <c r="J924" s="140">
        <f>นครพนม!F33</f>
        <v>399202.02</v>
      </c>
      <c r="K924" s="141">
        <f>นครพนม!AM33</f>
        <v>450560.69</v>
      </c>
      <c r="L924" s="142">
        <f>นครพนม!AN33</f>
        <v>615489.84000000008</v>
      </c>
      <c r="M924" s="142">
        <f>นครพนม!AO33</f>
        <v>555057.89</v>
      </c>
      <c r="N924" s="138"/>
      <c r="O924" s="138"/>
      <c r="P924" s="138"/>
      <c r="Q924" s="130">
        <f t="shared" si="34"/>
        <v>60431.95000000007</v>
      </c>
      <c r="R924" s="131">
        <f t="shared" si="35"/>
        <v>155.97816523061331</v>
      </c>
    </row>
    <row r="925" spans="1:18" x14ac:dyDescent="0.35">
      <c r="A925" s="137">
        <v>7</v>
      </c>
      <c r="B925" s="138" t="s">
        <v>58</v>
      </c>
      <c r="C925" s="138" t="s">
        <v>543</v>
      </c>
      <c r="D925" s="138" t="s">
        <v>79</v>
      </c>
      <c r="E925" s="138" t="s">
        <v>544</v>
      </c>
      <c r="F925" s="138" t="s">
        <v>180</v>
      </c>
      <c r="G925" s="138" t="s">
        <v>1299</v>
      </c>
      <c r="H925" s="139">
        <v>4332</v>
      </c>
      <c r="I925" s="137">
        <v>3</v>
      </c>
      <c r="J925" s="140">
        <f>นครพนม!F34</f>
        <v>281554.25</v>
      </c>
      <c r="K925" s="141">
        <f>นครพนม!AM34</f>
        <v>406214.06</v>
      </c>
      <c r="L925" s="142">
        <f>นครพนม!AN34</f>
        <v>579815.53</v>
      </c>
      <c r="M925" s="142">
        <f>นครพนม!AO34</f>
        <v>519675.48</v>
      </c>
      <c r="N925" s="138"/>
      <c r="O925" s="138"/>
      <c r="P925" s="138"/>
      <c r="Q925" s="130">
        <f t="shared" si="34"/>
        <v>60140.050000000047</v>
      </c>
      <c r="R925" s="131">
        <f t="shared" si="35"/>
        <v>133.84476685133887</v>
      </c>
    </row>
    <row r="926" spans="1:18" s="195" customFormat="1" x14ac:dyDescent="0.35">
      <c r="A926" s="189">
        <v>8</v>
      </c>
      <c r="B926" s="190" t="s">
        <v>58</v>
      </c>
      <c r="C926" s="190" t="s">
        <v>543</v>
      </c>
      <c r="D926" s="190" t="s">
        <v>79</v>
      </c>
      <c r="E926" s="190" t="s">
        <v>544</v>
      </c>
      <c r="F926" s="190" t="s">
        <v>180</v>
      </c>
      <c r="G926" s="190" t="s">
        <v>1300</v>
      </c>
      <c r="H926" s="184">
        <v>2103</v>
      </c>
      <c r="I926" s="189">
        <v>2</v>
      </c>
      <c r="J926" s="191">
        <f>นครพนม!F35</f>
        <v>287466.96000000002</v>
      </c>
      <c r="K926" s="192">
        <f>นครพนม!AM35</f>
        <v>349121.49</v>
      </c>
      <c r="L926" s="191">
        <f>นครพนม!AN35</f>
        <v>257348.77</v>
      </c>
      <c r="M926" s="191">
        <f>นครพนม!AO35</f>
        <v>222148.53</v>
      </c>
      <c r="N926" s="190"/>
      <c r="O926" s="190"/>
      <c r="P926" s="190"/>
      <c r="Q926" s="193">
        <f t="shared" si="34"/>
        <v>35200.239999999991</v>
      </c>
      <c r="R926" s="194">
        <f t="shared" si="35"/>
        <v>122.37221588207322</v>
      </c>
    </row>
    <row r="927" spans="1:18" x14ac:dyDescent="0.35">
      <c r="A927" s="137">
        <v>9</v>
      </c>
      <c r="B927" s="138" t="s">
        <v>58</v>
      </c>
      <c r="C927" s="138" t="s">
        <v>543</v>
      </c>
      <c r="D927" s="138" t="s">
        <v>79</v>
      </c>
      <c r="E927" s="138" t="s">
        <v>544</v>
      </c>
      <c r="F927" s="138" t="s">
        <v>180</v>
      </c>
      <c r="G927" s="138" t="s">
        <v>1301</v>
      </c>
      <c r="H927" s="139">
        <v>2710</v>
      </c>
      <c r="I927" s="137">
        <v>2</v>
      </c>
      <c r="J927" s="140">
        <f>นครพนม!F36</f>
        <v>215670.5</v>
      </c>
      <c r="K927" s="141">
        <f>นครพนม!AM36</f>
        <v>226277.92</v>
      </c>
      <c r="L927" s="142">
        <f>นครพนม!AN36</f>
        <v>244408.53</v>
      </c>
      <c r="M927" s="142">
        <f>นครพนม!AO36</f>
        <v>237624.12</v>
      </c>
      <c r="N927" s="138"/>
      <c r="O927" s="138"/>
      <c r="P927" s="138"/>
      <c r="Q927" s="130">
        <f t="shared" si="34"/>
        <v>6784.4100000000035</v>
      </c>
      <c r="R927" s="131">
        <f t="shared" si="35"/>
        <v>90.187649446494461</v>
      </c>
    </row>
    <row r="928" spans="1:18" x14ac:dyDescent="0.35">
      <c r="A928" s="137">
        <v>10</v>
      </c>
      <c r="B928" s="138" t="s">
        <v>58</v>
      </c>
      <c r="C928" s="138" t="s">
        <v>543</v>
      </c>
      <c r="D928" s="138" t="s">
        <v>79</v>
      </c>
      <c r="E928" s="138" t="s">
        <v>544</v>
      </c>
      <c r="F928" s="138" t="s">
        <v>180</v>
      </c>
      <c r="G928" s="138" t="s">
        <v>1302</v>
      </c>
      <c r="H928" s="139">
        <v>2476</v>
      </c>
      <c r="I928" s="137">
        <v>2</v>
      </c>
      <c r="J928" s="140">
        <f>นครพนม!F37</f>
        <v>120145.01</v>
      </c>
      <c r="K928" s="141">
        <f>นครพนม!AM37</f>
        <v>245697.09</v>
      </c>
      <c r="L928" s="142">
        <f>นครพนม!AN37</f>
        <v>632708.85</v>
      </c>
      <c r="M928" s="142">
        <f>นครพนม!AO37</f>
        <v>543990.24</v>
      </c>
      <c r="N928" s="138"/>
      <c r="O928" s="138"/>
      <c r="P928" s="138"/>
      <c r="Q928" s="130">
        <f t="shared" si="34"/>
        <v>88718.609999999986</v>
      </c>
      <c r="R928" s="131">
        <f t="shared" si="35"/>
        <v>255.53669224555733</v>
      </c>
    </row>
    <row r="929" spans="1:18" s="149" customFormat="1" x14ac:dyDescent="0.35">
      <c r="A929" s="143">
        <v>2</v>
      </c>
      <c r="B929" s="144" t="s">
        <v>58</v>
      </c>
      <c r="C929" s="144"/>
      <c r="D929" s="144"/>
      <c r="E929" s="144" t="s">
        <v>77</v>
      </c>
      <c r="F929" s="144"/>
      <c r="G929" s="144" t="s">
        <v>546</v>
      </c>
      <c r="H929" s="150">
        <f>SUM(H919:H928)</f>
        <v>30884</v>
      </c>
      <c r="I929" s="143"/>
      <c r="J929" s="146">
        <f>SUM(J919:J928)</f>
        <v>2439055.77</v>
      </c>
      <c r="K929" s="181">
        <f>SUM(K919:K928)</f>
        <v>2735172.63</v>
      </c>
      <c r="L929" s="146">
        <f>SUM(L919:L928)</f>
        <v>4501993.58</v>
      </c>
      <c r="M929" s="146">
        <f>SUM(M919:M928)</f>
        <v>4116106.5300000003</v>
      </c>
      <c r="N929" s="144">
        <v>9</v>
      </c>
      <c r="O929" s="144">
        <v>9</v>
      </c>
      <c r="P929" s="144">
        <f>N929-O929</f>
        <v>0</v>
      </c>
      <c r="Q929" s="147">
        <f t="shared" si="34"/>
        <v>385887.04999999981</v>
      </c>
      <c r="R929" s="148">
        <f>L929/H929</f>
        <v>145.77106527651858</v>
      </c>
    </row>
    <row r="930" spans="1:18" x14ac:dyDescent="0.35">
      <c r="A930" s="137">
        <v>1</v>
      </c>
      <c r="B930" s="138" t="s">
        <v>58</v>
      </c>
      <c r="C930" s="138" t="s">
        <v>547</v>
      </c>
      <c r="D930" s="138" t="s">
        <v>86</v>
      </c>
      <c r="E930" s="138" t="s">
        <v>548</v>
      </c>
      <c r="F930" s="138" t="s">
        <v>210</v>
      </c>
      <c r="G930" s="138" t="s">
        <v>549</v>
      </c>
      <c r="H930" s="139"/>
      <c r="I930" s="137"/>
      <c r="J930" s="140"/>
      <c r="K930" s="141"/>
      <c r="L930" s="142"/>
      <c r="M930" s="142"/>
      <c r="N930" s="138"/>
      <c r="O930" s="138"/>
      <c r="P930" s="138"/>
    </row>
    <row r="931" spans="1:18" x14ac:dyDescent="0.35">
      <c r="A931" s="137">
        <v>2</v>
      </c>
      <c r="B931" s="138" t="s">
        <v>58</v>
      </c>
      <c r="C931" s="138" t="s">
        <v>547</v>
      </c>
      <c r="D931" s="138" t="s">
        <v>86</v>
      </c>
      <c r="E931" s="138" t="s">
        <v>548</v>
      </c>
      <c r="F931" s="138" t="s">
        <v>180</v>
      </c>
      <c r="G931" s="138" t="s">
        <v>1303</v>
      </c>
      <c r="H931" s="139">
        <v>3590</v>
      </c>
      <c r="I931" s="137">
        <v>3</v>
      </c>
      <c r="J931" s="140">
        <f>นครพนม!F38</f>
        <v>247140.88</v>
      </c>
      <c r="K931" s="141">
        <f>นครพนม!AM38</f>
        <v>269280.5</v>
      </c>
      <c r="L931" s="142">
        <f>นครพนม!AN38</f>
        <v>500997.13</v>
      </c>
      <c r="M931" s="142">
        <f>นครพนม!AO38</f>
        <v>415985.96</v>
      </c>
      <c r="N931" s="138"/>
      <c r="O931" s="138"/>
      <c r="P931" s="138"/>
      <c r="Q931" s="130">
        <f t="shared" si="34"/>
        <v>85011.169999999984</v>
      </c>
      <c r="R931" s="131">
        <f t="shared" si="35"/>
        <v>139.55351810584958</v>
      </c>
    </row>
    <row r="932" spans="1:18" x14ac:dyDescent="0.35">
      <c r="A932" s="137">
        <v>3</v>
      </c>
      <c r="B932" s="138" t="s">
        <v>58</v>
      </c>
      <c r="C932" s="138" t="s">
        <v>547</v>
      </c>
      <c r="D932" s="138" t="s">
        <v>86</v>
      </c>
      <c r="E932" s="138" t="s">
        <v>548</v>
      </c>
      <c r="F932" s="138" t="s">
        <v>180</v>
      </c>
      <c r="G932" s="138" t="s">
        <v>1304</v>
      </c>
      <c r="H932" s="139">
        <v>4275</v>
      </c>
      <c r="I932" s="137">
        <v>3</v>
      </c>
      <c r="J932" s="140">
        <f>นครพนม!F39</f>
        <v>255910.7</v>
      </c>
      <c r="K932" s="141">
        <f>นครพนม!AM39</f>
        <v>172024.96000000002</v>
      </c>
      <c r="L932" s="142">
        <f>นครพนม!AN39</f>
        <v>486783.75</v>
      </c>
      <c r="M932" s="142">
        <f>นครพนม!AO39</f>
        <v>414605.57</v>
      </c>
      <c r="N932" s="138"/>
      <c r="O932" s="138"/>
      <c r="P932" s="138"/>
      <c r="Q932" s="130">
        <f t="shared" si="34"/>
        <v>72178.179999999993</v>
      </c>
      <c r="R932" s="131">
        <f t="shared" si="35"/>
        <v>113.86754385964912</v>
      </c>
    </row>
    <row r="933" spans="1:18" x14ac:dyDescent="0.35">
      <c r="A933" s="137">
        <v>4</v>
      </c>
      <c r="B933" s="138" t="s">
        <v>58</v>
      </c>
      <c r="C933" s="138" t="s">
        <v>547</v>
      </c>
      <c r="D933" s="138" t="s">
        <v>86</v>
      </c>
      <c r="E933" s="138" t="s">
        <v>548</v>
      </c>
      <c r="F933" s="138" t="s">
        <v>180</v>
      </c>
      <c r="G933" s="138" t="s">
        <v>1305</v>
      </c>
      <c r="H933" s="139">
        <v>1050</v>
      </c>
      <c r="I933" s="137">
        <v>1</v>
      </c>
      <c r="J933" s="140">
        <f>นครพนม!F40</f>
        <v>530356.02</v>
      </c>
      <c r="K933" s="141">
        <f>นครพนม!AM40</f>
        <v>644494.88</v>
      </c>
      <c r="L933" s="142">
        <f>นครพนม!AN40</f>
        <v>568831.24</v>
      </c>
      <c r="M933" s="142">
        <f>นครพนม!AO40</f>
        <v>482723.54000000004</v>
      </c>
      <c r="N933" s="138"/>
      <c r="O933" s="138"/>
      <c r="P933" s="138"/>
      <c r="Q933" s="130">
        <f t="shared" si="34"/>
        <v>86107.699999999953</v>
      </c>
      <c r="R933" s="131">
        <f t="shared" si="35"/>
        <v>541.74403809523812</v>
      </c>
    </row>
    <row r="934" spans="1:18" x14ac:dyDescent="0.35">
      <c r="A934" s="137">
        <v>5</v>
      </c>
      <c r="B934" s="138" t="s">
        <v>58</v>
      </c>
      <c r="C934" s="138" t="s">
        <v>547</v>
      </c>
      <c r="D934" s="138" t="s">
        <v>86</v>
      </c>
      <c r="E934" s="138" t="s">
        <v>548</v>
      </c>
      <c r="F934" s="138" t="s">
        <v>180</v>
      </c>
      <c r="G934" s="138" t="s">
        <v>1306</v>
      </c>
      <c r="H934" s="139">
        <v>2081</v>
      </c>
      <c r="I934" s="137">
        <v>2</v>
      </c>
      <c r="J934" s="140">
        <f>นครพนม!F41</f>
        <v>98112.74</v>
      </c>
      <c r="K934" s="141">
        <f>นครพนม!AM41</f>
        <v>-388346.31999999995</v>
      </c>
      <c r="L934" s="142">
        <f>นครพนม!AN41</f>
        <v>578825.87</v>
      </c>
      <c r="M934" s="142">
        <f>นครพนม!AO41</f>
        <v>526812.37</v>
      </c>
      <c r="N934" s="138"/>
      <c r="O934" s="138"/>
      <c r="P934" s="138"/>
      <c r="Q934" s="130">
        <f t="shared" si="34"/>
        <v>52013.5</v>
      </c>
      <c r="R934" s="131">
        <f t="shared" si="35"/>
        <v>278.14794329649209</v>
      </c>
    </row>
    <row r="935" spans="1:18" x14ac:dyDescent="0.35">
      <c r="A935" s="137">
        <v>6</v>
      </c>
      <c r="B935" s="138" t="s">
        <v>58</v>
      </c>
      <c r="C935" s="138" t="s">
        <v>547</v>
      </c>
      <c r="D935" s="138" t="s">
        <v>86</v>
      </c>
      <c r="E935" s="138" t="s">
        <v>548</v>
      </c>
      <c r="F935" s="138" t="s">
        <v>180</v>
      </c>
      <c r="G935" s="138" t="s">
        <v>1307</v>
      </c>
      <c r="H935" s="139">
        <v>2563</v>
      </c>
      <c r="I935" s="137">
        <v>2</v>
      </c>
      <c r="J935" s="140">
        <f>นครพนม!F42</f>
        <v>140363.74</v>
      </c>
      <c r="K935" s="141">
        <f>นครพนม!AM42</f>
        <v>732884.85</v>
      </c>
      <c r="L935" s="142">
        <f>นครพนม!AN42</f>
        <v>706274.11</v>
      </c>
      <c r="M935" s="142">
        <f>นครพนม!AO42</f>
        <v>632849.4</v>
      </c>
      <c r="N935" s="138"/>
      <c r="O935" s="138"/>
      <c r="P935" s="138"/>
      <c r="Q935" s="130">
        <f t="shared" si="34"/>
        <v>73424.709999999963</v>
      </c>
      <c r="R935" s="131">
        <f t="shared" si="35"/>
        <v>275.56539602028874</v>
      </c>
    </row>
    <row r="936" spans="1:18" x14ac:dyDescent="0.35">
      <c r="A936" s="137">
        <v>7</v>
      </c>
      <c r="B936" s="138" t="s">
        <v>58</v>
      </c>
      <c r="C936" s="138" t="s">
        <v>547</v>
      </c>
      <c r="D936" s="138" t="s">
        <v>86</v>
      </c>
      <c r="E936" s="138" t="s">
        <v>548</v>
      </c>
      <c r="F936" s="138" t="s">
        <v>180</v>
      </c>
      <c r="G936" s="138" t="s">
        <v>1308</v>
      </c>
      <c r="H936" s="139">
        <v>2302</v>
      </c>
      <c r="I936" s="137">
        <v>2</v>
      </c>
      <c r="J936" s="140">
        <f>นครพนม!F43</f>
        <v>0</v>
      </c>
      <c r="K936" s="141">
        <f>นครพนม!AM43</f>
        <v>0</v>
      </c>
      <c r="L936" s="142">
        <f>นครพนม!AN43</f>
        <v>0</v>
      </c>
      <c r="M936" s="142">
        <f>นครพนม!AO43</f>
        <v>0</v>
      </c>
      <c r="N936" s="138"/>
      <c r="O936" s="138"/>
      <c r="P936" s="138"/>
      <c r="Q936" s="130">
        <f t="shared" si="34"/>
        <v>0</v>
      </c>
      <c r="R936" s="131">
        <f t="shared" si="35"/>
        <v>0</v>
      </c>
    </row>
    <row r="937" spans="1:18" x14ac:dyDescent="0.35">
      <c r="A937" s="137">
        <v>8</v>
      </c>
      <c r="B937" s="138" t="s">
        <v>58</v>
      </c>
      <c r="C937" s="138" t="s">
        <v>547</v>
      </c>
      <c r="D937" s="138" t="s">
        <v>86</v>
      </c>
      <c r="E937" s="138" t="s">
        <v>548</v>
      </c>
      <c r="F937" s="138" t="s">
        <v>180</v>
      </c>
      <c r="G937" s="138" t="s">
        <v>1309</v>
      </c>
      <c r="H937" s="139">
        <v>2003</v>
      </c>
      <c r="I937" s="137">
        <v>2</v>
      </c>
      <c r="J937" s="140">
        <f>นครพนม!F44</f>
        <v>297994.81</v>
      </c>
      <c r="K937" s="141">
        <f>นครพนม!AM44</f>
        <v>485995.65</v>
      </c>
      <c r="L937" s="142">
        <f>นครพนม!AN44</f>
        <v>185350.39</v>
      </c>
      <c r="M937" s="142">
        <f>นครพนม!AO44</f>
        <v>138568.81</v>
      </c>
      <c r="N937" s="138"/>
      <c r="O937" s="138"/>
      <c r="P937" s="138"/>
      <c r="Q937" s="130">
        <f t="shared" si="34"/>
        <v>46781.580000000016</v>
      </c>
      <c r="R937" s="131">
        <f t="shared" si="35"/>
        <v>92.536390414378445</v>
      </c>
    </row>
    <row r="938" spans="1:18" x14ac:dyDescent="0.35">
      <c r="A938" s="137">
        <v>9</v>
      </c>
      <c r="B938" s="138" t="s">
        <v>58</v>
      </c>
      <c r="C938" s="138" t="s">
        <v>547</v>
      </c>
      <c r="D938" s="138" t="s">
        <v>86</v>
      </c>
      <c r="E938" s="138" t="s">
        <v>548</v>
      </c>
      <c r="F938" s="138" t="s">
        <v>180</v>
      </c>
      <c r="G938" s="138" t="s">
        <v>1310</v>
      </c>
      <c r="H938" s="139">
        <v>2921</v>
      </c>
      <c r="I938" s="137">
        <v>2</v>
      </c>
      <c r="J938" s="140">
        <f>นครพนม!F45</f>
        <v>485959.2</v>
      </c>
      <c r="K938" s="141">
        <f>นครพนม!AM45</f>
        <v>498814.33</v>
      </c>
      <c r="L938" s="142">
        <f>นครพนม!AN45</f>
        <v>616961.66</v>
      </c>
      <c r="M938" s="142">
        <f>นครพนม!AO45</f>
        <v>465372.47000000003</v>
      </c>
      <c r="N938" s="138"/>
      <c r="O938" s="138"/>
      <c r="P938" s="138"/>
      <c r="Q938" s="130">
        <f t="shared" si="34"/>
        <v>151589.19</v>
      </c>
      <c r="R938" s="131">
        <f t="shared" si="35"/>
        <v>211.21590551181103</v>
      </c>
    </row>
    <row r="939" spans="1:18" x14ac:dyDescent="0.35">
      <c r="A939" s="137">
        <v>10</v>
      </c>
      <c r="B939" s="138" t="s">
        <v>58</v>
      </c>
      <c r="C939" s="138" t="s">
        <v>547</v>
      </c>
      <c r="D939" s="138" t="s">
        <v>86</v>
      </c>
      <c r="E939" s="138" t="s">
        <v>548</v>
      </c>
      <c r="F939" s="138" t="s">
        <v>180</v>
      </c>
      <c r="G939" s="138" t="s">
        <v>1311</v>
      </c>
      <c r="H939" s="139">
        <v>2021</v>
      </c>
      <c r="I939" s="137">
        <v>2</v>
      </c>
      <c r="J939" s="140">
        <f>นครพนม!F46</f>
        <v>157718.5</v>
      </c>
      <c r="K939" s="141">
        <f>นครพนม!AM46</f>
        <v>215966.52999999997</v>
      </c>
      <c r="L939" s="142">
        <f>นครพนม!AN46</f>
        <v>466608.42000000004</v>
      </c>
      <c r="M939" s="142">
        <f>นครพนม!AO46</f>
        <v>459246.02999999997</v>
      </c>
      <c r="N939" s="138"/>
      <c r="O939" s="138"/>
      <c r="P939" s="138"/>
      <c r="Q939" s="130">
        <f t="shared" si="34"/>
        <v>7362.3900000000722</v>
      </c>
      <c r="R939" s="131">
        <f t="shared" si="35"/>
        <v>230.87997031172688</v>
      </c>
    </row>
    <row r="940" spans="1:18" x14ac:dyDescent="0.35">
      <c r="A940" s="137">
        <v>11</v>
      </c>
      <c r="B940" s="138" t="s">
        <v>58</v>
      </c>
      <c r="C940" s="138" t="s">
        <v>547</v>
      </c>
      <c r="D940" s="138" t="s">
        <v>86</v>
      </c>
      <c r="E940" s="138" t="s">
        <v>548</v>
      </c>
      <c r="F940" s="138" t="s">
        <v>180</v>
      </c>
      <c r="G940" s="138" t="s">
        <v>1312</v>
      </c>
      <c r="H940" s="139">
        <v>1750</v>
      </c>
      <c r="I940" s="137">
        <v>2</v>
      </c>
      <c r="J940" s="140">
        <f>นครพนม!F47</f>
        <v>194322.92</v>
      </c>
      <c r="K940" s="141">
        <f>นครพนม!AM47</f>
        <v>65166.609999999986</v>
      </c>
      <c r="L940" s="142">
        <f>นครพนม!AN47</f>
        <v>475796.78</v>
      </c>
      <c r="M940" s="142">
        <f>นครพนม!AO47</f>
        <v>377599</v>
      </c>
      <c r="N940" s="138"/>
      <c r="O940" s="138"/>
      <c r="P940" s="138"/>
      <c r="Q940" s="130">
        <f t="shared" si="34"/>
        <v>98197.780000000028</v>
      </c>
      <c r="R940" s="131">
        <f t="shared" si="35"/>
        <v>271.88387428571428</v>
      </c>
    </row>
    <row r="941" spans="1:18" x14ac:dyDescent="0.35">
      <c r="A941" s="137">
        <v>12</v>
      </c>
      <c r="B941" s="138" t="s">
        <v>58</v>
      </c>
      <c r="C941" s="138" t="s">
        <v>547</v>
      </c>
      <c r="D941" s="138" t="s">
        <v>86</v>
      </c>
      <c r="E941" s="138" t="s">
        <v>548</v>
      </c>
      <c r="F941" s="138" t="s">
        <v>180</v>
      </c>
      <c r="G941" s="138" t="s">
        <v>1313</v>
      </c>
      <c r="H941" s="139">
        <v>1875</v>
      </c>
      <c r="I941" s="137">
        <v>2</v>
      </c>
      <c r="J941" s="140">
        <f>นครพนม!F48</f>
        <v>155120.72</v>
      </c>
      <c r="K941" s="141">
        <f>นครพนม!AM48</f>
        <v>299816.25</v>
      </c>
      <c r="L941" s="142">
        <f>นครพนม!AN48</f>
        <v>425287.67000000004</v>
      </c>
      <c r="M941" s="142">
        <f>นครพนม!AO48</f>
        <v>350126.84</v>
      </c>
      <c r="N941" s="138"/>
      <c r="O941" s="138"/>
      <c r="P941" s="138"/>
      <c r="Q941" s="130">
        <f t="shared" si="34"/>
        <v>75160.830000000016</v>
      </c>
      <c r="R941" s="131">
        <f t="shared" si="35"/>
        <v>226.82009066666669</v>
      </c>
    </row>
    <row r="942" spans="1:18" x14ac:dyDescent="0.35">
      <c r="A942" s="137">
        <v>13</v>
      </c>
      <c r="B942" s="138" t="s">
        <v>58</v>
      </c>
      <c r="C942" s="138" t="s">
        <v>547</v>
      </c>
      <c r="D942" s="138" t="s">
        <v>86</v>
      </c>
      <c r="E942" s="138" t="s">
        <v>548</v>
      </c>
      <c r="F942" s="138" t="s">
        <v>180</v>
      </c>
      <c r="G942" s="138" t="s">
        <v>1314</v>
      </c>
      <c r="H942" s="139">
        <v>2733</v>
      </c>
      <c r="I942" s="137">
        <v>2</v>
      </c>
      <c r="J942" s="140">
        <f>นครพนม!F49</f>
        <v>390556.42</v>
      </c>
      <c r="K942" s="141">
        <f>นครพนม!AM49</f>
        <v>306056.70999999996</v>
      </c>
      <c r="L942" s="142">
        <f>นครพนม!AN49</f>
        <v>483805.65</v>
      </c>
      <c r="M942" s="142">
        <f>นครพนม!AO49</f>
        <v>461630.85</v>
      </c>
      <c r="N942" s="138"/>
      <c r="O942" s="138"/>
      <c r="P942" s="138"/>
      <c r="Q942" s="130">
        <f t="shared" si="34"/>
        <v>22174.800000000047</v>
      </c>
      <c r="R942" s="131">
        <f t="shared" si="35"/>
        <v>177.02365532381998</v>
      </c>
    </row>
    <row r="943" spans="1:18" x14ac:dyDescent="0.35">
      <c r="A943" s="137">
        <v>14</v>
      </c>
      <c r="B943" s="138" t="s">
        <v>58</v>
      </c>
      <c r="C943" s="138" t="s">
        <v>547</v>
      </c>
      <c r="D943" s="138" t="s">
        <v>86</v>
      </c>
      <c r="E943" s="138" t="s">
        <v>548</v>
      </c>
      <c r="F943" s="138" t="s">
        <v>180</v>
      </c>
      <c r="G943" s="138" t="s">
        <v>1315</v>
      </c>
      <c r="H943" s="139">
        <v>2730</v>
      </c>
      <c r="I943" s="137">
        <v>2</v>
      </c>
      <c r="J943" s="140">
        <f>นครพนม!F50</f>
        <v>273057.40000000002</v>
      </c>
      <c r="K943" s="141">
        <f>นครพนม!AM50</f>
        <v>847476.23</v>
      </c>
      <c r="L943" s="142">
        <f>นครพนม!AN50</f>
        <v>558191.07000000007</v>
      </c>
      <c r="M943" s="142">
        <f>นครพนม!AO50</f>
        <v>504414.42</v>
      </c>
      <c r="N943" s="138"/>
      <c r="O943" s="138"/>
      <c r="P943" s="138"/>
      <c r="Q943" s="130">
        <f t="shared" si="34"/>
        <v>53776.650000000081</v>
      </c>
      <c r="R943" s="131">
        <f t="shared" si="35"/>
        <v>204.46559340659343</v>
      </c>
    </row>
    <row r="944" spans="1:18" x14ac:dyDescent="0.35">
      <c r="A944" s="137">
        <v>15</v>
      </c>
      <c r="B944" s="138" t="s">
        <v>58</v>
      </c>
      <c r="C944" s="138" t="s">
        <v>547</v>
      </c>
      <c r="D944" s="138" t="s">
        <v>86</v>
      </c>
      <c r="E944" s="138" t="s">
        <v>548</v>
      </c>
      <c r="F944" s="138" t="s">
        <v>180</v>
      </c>
      <c r="G944" s="138" t="s">
        <v>1316</v>
      </c>
      <c r="H944" s="139">
        <v>2627</v>
      </c>
      <c r="I944" s="137">
        <v>2</v>
      </c>
      <c r="J944" s="140">
        <f>นครพนม!F51</f>
        <v>561225.18999999994</v>
      </c>
      <c r="K944" s="141">
        <f>นครพนม!AM51</f>
        <v>990701.45</v>
      </c>
      <c r="L944" s="142">
        <f>นครพนม!AN51</f>
        <v>706357.7</v>
      </c>
      <c r="M944" s="142">
        <f>นครพนม!AO51</f>
        <v>461109.2</v>
      </c>
      <c r="N944" s="138"/>
      <c r="O944" s="138"/>
      <c r="P944" s="138"/>
      <c r="Q944" s="130">
        <f t="shared" si="34"/>
        <v>245248.49999999994</v>
      </c>
      <c r="R944" s="131">
        <f t="shared" si="35"/>
        <v>268.88378378378377</v>
      </c>
    </row>
    <row r="945" spans="1:18" x14ac:dyDescent="0.35">
      <c r="A945" s="137">
        <v>16</v>
      </c>
      <c r="B945" s="138" t="s">
        <v>58</v>
      </c>
      <c r="C945" s="138" t="s">
        <v>547</v>
      </c>
      <c r="D945" s="138" t="s">
        <v>86</v>
      </c>
      <c r="E945" s="138" t="s">
        <v>548</v>
      </c>
      <c r="F945" s="138" t="s">
        <v>180</v>
      </c>
      <c r="G945" s="138" t="s">
        <v>1317</v>
      </c>
      <c r="H945" s="139">
        <v>1841</v>
      </c>
      <c r="I945" s="137">
        <v>2</v>
      </c>
      <c r="J945" s="140">
        <f>นครพนม!F52</f>
        <v>457712.49</v>
      </c>
      <c r="K945" s="141">
        <f>นครพนม!AM52</f>
        <v>490763.07999999996</v>
      </c>
      <c r="L945" s="142">
        <f>นครพนม!AN52</f>
        <v>189616.54</v>
      </c>
      <c r="M945" s="142">
        <f>นครพนม!AO52</f>
        <v>126991.25</v>
      </c>
      <c r="N945" s="138"/>
      <c r="O945" s="138"/>
      <c r="P945" s="138"/>
      <c r="Q945" s="130">
        <f t="shared" si="34"/>
        <v>62625.290000000008</v>
      </c>
      <c r="R945" s="131">
        <f t="shared" si="35"/>
        <v>102.99649103747963</v>
      </c>
    </row>
    <row r="946" spans="1:18" x14ac:dyDescent="0.35">
      <c r="A946" s="151">
        <v>17</v>
      </c>
      <c r="B946" s="152" t="s">
        <v>58</v>
      </c>
      <c r="C946" s="152" t="s">
        <v>547</v>
      </c>
      <c r="D946" s="152" t="s">
        <v>86</v>
      </c>
      <c r="E946" s="152" t="s">
        <v>548</v>
      </c>
      <c r="F946" s="152" t="s">
        <v>180</v>
      </c>
      <c r="G946" s="152" t="s">
        <v>1318</v>
      </c>
      <c r="H946" s="153">
        <v>2414</v>
      </c>
      <c r="I946" s="151">
        <v>2</v>
      </c>
      <c r="J946" s="140">
        <f>นครพนม!F53</f>
        <v>40651.01</v>
      </c>
      <c r="K946" s="141">
        <f>นครพนม!AM53</f>
        <v>160141.81</v>
      </c>
      <c r="L946" s="142">
        <f>นครพนม!AN53</f>
        <v>313700.83999999997</v>
      </c>
      <c r="M946" s="142">
        <f>นครพนม!AO53</f>
        <v>429337.32999999996</v>
      </c>
      <c r="N946" s="138"/>
      <c r="O946" s="138"/>
      <c r="P946" s="138"/>
      <c r="Q946" s="130">
        <f t="shared" si="34"/>
        <v>-115636.48999999999</v>
      </c>
      <c r="R946" s="131">
        <f t="shared" si="35"/>
        <v>129.95063794531896</v>
      </c>
    </row>
    <row r="947" spans="1:18" x14ac:dyDescent="0.35">
      <c r="A947" s="151">
        <v>18</v>
      </c>
      <c r="B947" s="152" t="s">
        <v>58</v>
      </c>
      <c r="C947" s="152" t="s">
        <v>547</v>
      </c>
      <c r="D947" s="152" t="s">
        <v>86</v>
      </c>
      <c r="E947" s="152" t="s">
        <v>548</v>
      </c>
      <c r="F947" s="152" t="s">
        <v>180</v>
      </c>
      <c r="G947" s="152" t="s">
        <v>1319</v>
      </c>
      <c r="H947" s="153">
        <v>1799</v>
      </c>
      <c r="I947" s="151">
        <v>2</v>
      </c>
      <c r="J947" s="140">
        <f>นครพนม!F54</f>
        <v>32663.01</v>
      </c>
      <c r="K947" s="141">
        <f>นครพนม!AM54</f>
        <v>-19237.440000000002</v>
      </c>
      <c r="L947" s="142">
        <f>นครพนม!AN54</f>
        <v>410369.6</v>
      </c>
      <c r="M947" s="142">
        <f>นครพนม!AO54</f>
        <v>382586.84</v>
      </c>
      <c r="N947" s="138"/>
      <c r="O947" s="138"/>
      <c r="P947" s="138"/>
      <c r="Q947" s="130">
        <f t="shared" si="34"/>
        <v>27782.759999999951</v>
      </c>
      <c r="R947" s="131">
        <f t="shared" si="35"/>
        <v>228.10983879933295</v>
      </c>
    </row>
    <row r="948" spans="1:18" s="149" customFormat="1" x14ac:dyDescent="0.35">
      <c r="A948" s="143">
        <v>3</v>
      </c>
      <c r="B948" s="144" t="s">
        <v>58</v>
      </c>
      <c r="C948" s="144"/>
      <c r="D948" s="144"/>
      <c r="E948" s="144" t="s">
        <v>77</v>
      </c>
      <c r="F948" s="144"/>
      <c r="G948" s="144" t="s">
        <v>550</v>
      </c>
      <c r="H948" s="150">
        <f>SUM(H930:H947)</f>
        <v>40575</v>
      </c>
      <c r="I948" s="143"/>
      <c r="J948" s="146">
        <f>SUM(J930:J947)</f>
        <v>4318865.7499999991</v>
      </c>
      <c r="K948" s="146">
        <f>SUM(K930:K947)</f>
        <v>5772000.0799999991</v>
      </c>
      <c r="L948" s="146">
        <f>SUM(L930:L947)</f>
        <v>7673758.4200000009</v>
      </c>
      <c r="M948" s="146">
        <f>SUM(M930:M947)</f>
        <v>6629959.8799999999</v>
      </c>
      <c r="N948" s="144">
        <v>17</v>
      </c>
      <c r="O948" s="144">
        <v>16</v>
      </c>
      <c r="P948" s="144">
        <f>N948-O948</f>
        <v>1</v>
      </c>
      <c r="Q948" s="147">
        <f t="shared" si="34"/>
        <v>1043798.540000001</v>
      </c>
      <c r="R948" s="148">
        <f>L948/H948</f>
        <v>189.1252845348121</v>
      </c>
    </row>
    <row r="949" spans="1:18" x14ac:dyDescent="0.35">
      <c r="A949" s="137">
        <v>1</v>
      </c>
      <c r="B949" s="138" t="s">
        <v>58</v>
      </c>
      <c r="C949" s="138" t="s">
        <v>551</v>
      </c>
      <c r="D949" s="138" t="s">
        <v>93</v>
      </c>
      <c r="E949" s="138" t="s">
        <v>552</v>
      </c>
      <c r="F949" s="138" t="s">
        <v>210</v>
      </c>
      <c r="G949" s="138" t="s">
        <v>553</v>
      </c>
      <c r="H949" s="139"/>
      <c r="I949" s="137"/>
      <c r="J949" s="140"/>
      <c r="K949" s="141"/>
      <c r="L949" s="142"/>
      <c r="M949" s="142"/>
      <c r="N949" s="138"/>
      <c r="O949" s="138"/>
      <c r="P949" s="138"/>
    </row>
    <row r="950" spans="1:18" x14ac:dyDescent="0.35">
      <c r="A950" s="137">
        <v>2</v>
      </c>
      <c r="B950" s="138" t="s">
        <v>58</v>
      </c>
      <c r="C950" s="138" t="s">
        <v>551</v>
      </c>
      <c r="D950" s="138" t="s">
        <v>93</v>
      </c>
      <c r="E950" s="138" t="s">
        <v>552</v>
      </c>
      <c r="F950" s="138" t="s">
        <v>180</v>
      </c>
      <c r="G950" s="138" t="s">
        <v>1320</v>
      </c>
      <c r="H950" s="139">
        <v>2442</v>
      </c>
      <c r="I950" s="137">
        <v>2</v>
      </c>
      <c r="J950" s="140">
        <f>นครพนม!F55</f>
        <v>310112.57</v>
      </c>
      <c r="K950" s="141">
        <f>นครพนม!AM55</f>
        <v>326363.40000000002</v>
      </c>
      <c r="L950" s="142">
        <f>นครพนม!AN55</f>
        <v>544054.6</v>
      </c>
      <c r="M950" s="142">
        <f>นครพนม!AO55</f>
        <v>495695.18000000005</v>
      </c>
      <c r="N950" s="138"/>
      <c r="O950" s="138"/>
      <c r="P950" s="138"/>
      <c r="Q950" s="130">
        <f t="shared" si="34"/>
        <v>48359.419999999925</v>
      </c>
      <c r="R950" s="131">
        <f t="shared" si="35"/>
        <v>222.79058149058147</v>
      </c>
    </row>
    <row r="951" spans="1:18" x14ac:dyDescent="0.35">
      <c r="A951" s="137">
        <v>3</v>
      </c>
      <c r="B951" s="138" t="s">
        <v>58</v>
      </c>
      <c r="C951" s="138" t="s">
        <v>551</v>
      </c>
      <c r="D951" s="138" t="s">
        <v>93</v>
      </c>
      <c r="E951" s="138" t="s">
        <v>552</v>
      </c>
      <c r="F951" s="138" t="s">
        <v>180</v>
      </c>
      <c r="G951" s="138" t="s">
        <v>1321</v>
      </c>
      <c r="H951" s="139">
        <v>1417</v>
      </c>
      <c r="I951" s="137">
        <v>1</v>
      </c>
      <c r="J951" s="140">
        <f>นครพนม!F56</f>
        <v>208066.04</v>
      </c>
      <c r="K951" s="141">
        <f>นครพนม!AM56</f>
        <v>221392.40000000002</v>
      </c>
      <c r="L951" s="142">
        <f>นครพนม!AN56</f>
        <v>280245.18</v>
      </c>
      <c r="M951" s="142">
        <f>นครพนม!AO56</f>
        <v>289444.56</v>
      </c>
      <c r="N951" s="138"/>
      <c r="O951" s="138"/>
      <c r="P951" s="138"/>
      <c r="Q951" s="130">
        <f t="shared" si="34"/>
        <v>-9199.3800000000047</v>
      </c>
      <c r="R951" s="131">
        <f t="shared" si="35"/>
        <v>197.77359209597742</v>
      </c>
    </row>
    <row r="952" spans="1:18" x14ac:dyDescent="0.35">
      <c r="A952" s="137">
        <v>4</v>
      </c>
      <c r="B952" s="138" t="s">
        <v>58</v>
      </c>
      <c r="C952" s="138" t="s">
        <v>551</v>
      </c>
      <c r="D952" s="138" t="s">
        <v>93</v>
      </c>
      <c r="E952" s="138" t="s">
        <v>552</v>
      </c>
      <c r="F952" s="138" t="s">
        <v>180</v>
      </c>
      <c r="G952" s="138" t="s">
        <v>1322</v>
      </c>
      <c r="H952" s="139">
        <v>1301</v>
      </c>
      <c r="I952" s="137">
        <v>1</v>
      </c>
      <c r="J952" s="140">
        <f>นครพนม!F57</f>
        <v>276002.52</v>
      </c>
      <c r="K952" s="141">
        <f>นครพนม!AM57</f>
        <v>298147.12000000005</v>
      </c>
      <c r="L952" s="142">
        <f>นครพนม!AN57</f>
        <v>303758.04000000004</v>
      </c>
      <c r="M952" s="142">
        <f>นครพนม!AO57</f>
        <v>347547.97000000003</v>
      </c>
      <c r="N952" s="138"/>
      <c r="O952" s="138"/>
      <c r="P952" s="138"/>
      <c r="Q952" s="130">
        <f t="shared" si="34"/>
        <v>-43789.929999999993</v>
      </c>
      <c r="R952" s="131">
        <f t="shared" si="35"/>
        <v>233.48043043812456</v>
      </c>
    </row>
    <row r="953" spans="1:18" x14ac:dyDescent="0.35">
      <c r="A953" s="137">
        <v>5</v>
      </c>
      <c r="B953" s="138" t="s">
        <v>58</v>
      </c>
      <c r="C953" s="138" t="s">
        <v>551</v>
      </c>
      <c r="D953" s="138" t="s">
        <v>93</v>
      </c>
      <c r="E953" s="138" t="s">
        <v>552</v>
      </c>
      <c r="F953" s="138" t="s">
        <v>180</v>
      </c>
      <c r="G953" s="138" t="s">
        <v>1323</v>
      </c>
      <c r="H953" s="139">
        <v>2427</v>
      </c>
      <c r="I953" s="137">
        <v>2</v>
      </c>
      <c r="J953" s="140">
        <f>นครพนม!F58</f>
        <v>544501.94999999995</v>
      </c>
      <c r="K953" s="141">
        <f>นครพนม!AM58</f>
        <v>576842.32999999984</v>
      </c>
      <c r="L953" s="142">
        <f>นครพนม!AN58</f>
        <v>500506.44</v>
      </c>
      <c r="M953" s="142">
        <f>นครพนม!AO58</f>
        <v>438207.01</v>
      </c>
      <c r="N953" s="138"/>
      <c r="O953" s="138"/>
      <c r="P953" s="138"/>
      <c r="Q953" s="130">
        <f t="shared" si="34"/>
        <v>62299.429999999993</v>
      </c>
      <c r="R953" s="131">
        <f t="shared" si="35"/>
        <v>206.224326328801</v>
      </c>
    </row>
    <row r="954" spans="1:18" x14ac:dyDescent="0.35">
      <c r="A954" s="137">
        <v>6</v>
      </c>
      <c r="B954" s="138" t="s">
        <v>58</v>
      </c>
      <c r="C954" s="138" t="s">
        <v>551</v>
      </c>
      <c r="D954" s="138" t="s">
        <v>93</v>
      </c>
      <c r="E954" s="138" t="s">
        <v>552</v>
      </c>
      <c r="F954" s="138" t="s">
        <v>180</v>
      </c>
      <c r="G954" s="138" t="s">
        <v>1324</v>
      </c>
      <c r="H954" s="139">
        <v>1385</v>
      </c>
      <c r="I954" s="137">
        <v>1</v>
      </c>
      <c r="J954" s="140">
        <f>นครพนม!F59</f>
        <v>98562.14</v>
      </c>
      <c r="K954" s="141">
        <f>นครพนม!AM59</f>
        <v>105204.35</v>
      </c>
      <c r="L954" s="142">
        <f>นครพนม!AN59</f>
        <v>307632.57</v>
      </c>
      <c r="M954" s="142">
        <f>นครพนม!AO59</f>
        <v>324975.32999999996</v>
      </c>
      <c r="N954" s="138"/>
      <c r="O954" s="138"/>
      <c r="P954" s="138"/>
      <c r="Q954" s="130">
        <f t="shared" si="34"/>
        <v>-17342.759999999951</v>
      </c>
      <c r="R954" s="131">
        <f t="shared" si="35"/>
        <v>222.11737906137185</v>
      </c>
    </row>
    <row r="955" spans="1:18" x14ac:dyDescent="0.35">
      <c r="A955" s="137">
        <v>7</v>
      </c>
      <c r="B955" s="138" t="s">
        <v>58</v>
      </c>
      <c r="C955" s="138" t="s">
        <v>551</v>
      </c>
      <c r="D955" s="138" t="s">
        <v>93</v>
      </c>
      <c r="E955" s="138" t="s">
        <v>552</v>
      </c>
      <c r="F955" s="138" t="s">
        <v>180</v>
      </c>
      <c r="G955" s="138" t="s">
        <v>1325</v>
      </c>
      <c r="H955" s="139">
        <v>2740</v>
      </c>
      <c r="I955" s="137">
        <v>2</v>
      </c>
      <c r="J955" s="140">
        <f>นครพนม!F60</f>
        <v>120849.94</v>
      </c>
      <c r="K955" s="141">
        <f>นครพนม!AM60</f>
        <v>173916.48</v>
      </c>
      <c r="L955" s="142">
        <f>นครพนม!AN60</f>
        <v>541458.54</v>
      </c>
      <c r="M955" s="142">
        <f>นครพนม!AO60</f>
        <v>531259.6</v>
      </c>
      <c r="N955" s="138"/>
      <c r="O955" s="138"/>
      <c r="P955" s="138"/>
      <c r="Q955" s="130">
        <f t="shared" si="34"/>
        <v>10198.940000000061</v>
      </c>
      <c r="R955" s="131">
        <f t="shared" si="35"/>
        <v>197.61260583941606</v>
      </c>
    </row>
    <row r="956" spans="1:18" x14ac:dyDescent="0.35">
      <c r="A956" s="137">
        <v>8</v>
      </c>
      <c r="B956" s="138" t="s">
        <v>58</v>
      </c>
      <c r="C956" s="138" t="s">
        <v>551</v>
      </c>
      <c r="D956" s="138" t="s">
        <v>93</v>
      </c>
      <c r="E956" s="138" t="s">
        <v>552</v>
      </c>
      <c r="F956" s="138" t="s">
        <v>180</v>
      </c>
      <c r="G956" s="138" t="s">
        <v>1326</v>
      </c>
      <c r="H956" s="139">
        <v>2998</v>
      </c>
      <c r="I956" s="137">
        <v>2</v>
      </c>
      <c r="J956" s="140">
        <f>นครพนม!F61</f>
        <v>266131.56</v>
      </c>
      <c r="K956" s="141">
        <f>นครพนม!AM61</f>
        <v>307763.45999999996</v>
      </c>
      <c r="L956" s="142">
        <f>นครพนม!AN61</f>
        <v>786917.66999999993</v>
      </c>
      <c r="M956" s="142">
        <f>นครพนม!AO61</f>
        <v>712014.87</v>
      </c>
      <c r="N956" s="138"/>
      <c r="O956" s="138"/>
      <c r="P956" s="138"/>
      <c r="Q956" s="130">
        <f t="shared" si="34"/>
        <v>74902.79999999993</v>
      </c>
      <c r="R956" s="131">
        <f t="shared" si="35"/>
        <v>262.480877251501</v>
      </c>
    </row>
    <row r="957" spans="1:18" x14ac:dyDescent="0.35">
      <c r="A957" s="137">
        <v>9</v>
      </c>
      <c r="B957" s="138" t="s">
        <v>58</v>
      </c>
      <c r="C957" s="138" t="s">
        <v>551</v>
      </c>
      <c r="D957" s="138" t="s">
        <v>93</v>
      </c>
      <c r="E957" s="138" t="s">
        <v>552</v>
      </c>
      <c r="F957" s="138" t="s">
        <v>180</v>
      </c>
      <c r="G957" s="138" t="s">
        <v>1327</v>
      </c>
      <c r="H957" s="139">
        <v>1500</v>
      </c>
      <c r="I957" s="137">
        <v>1</v>
      </c>
      <c r="J957" s="140">
        <f>นครพนม!F62</f>
        <v>206120.02</v>
      </c>
      <c r="K957" s="141">
        <f>นครพนม!AM62</f>
        <v>281655.14</v>
      </c>
      <c r="L957" s="142">
        <f>นครพนม!AN62</f>
        <v>369755.58</v>
      </c>
      <c r="M957" s="142">
        <f>นครพนม!AO62</f>
        <v>394366.47</v>
      </c>
      <c r="N957" s="138"/>
      <c r="O957" s="138"/>
      <c r="P957" s="138"/>
      <c r="Q957" s="130">
        <f t="shared" si="34"/>
        <v>-24610.889999999956</v>
      </c>
      <c r="R957" s="131">
        <f t="shared" si="35"/>
        <v>246.50372000000002</v>
      </c>
    </row>
    <row r="958" spans="1:18" x14ac:dyDescent="0.35">
      <c r="A958" s="137">
        <v>10</v>
      </c>
      <c r="B958" s="138" t="s">
        <v>58</v>
      </c>
      <c r="C958" s="138" t="s">
        <v>551</v>
      </c>
      <c r="D958" s="138" t="s">
        <v>93</v>
      </c>
      <c r="E958" s="138" t="s">
        <v>552</v>
      </c>
      <c r="F958" s="138" t="s">
        <v>180</v>
      </c>
      <c r="G958" s="138" t="s">
        <v>1328</v>
      </c>
      <c r="H958" s="139">
        <v>3005</v>
      </c>
      <c r="I958" s="137">
        <v>3</v>
      </c>
      <c r="J958" s="140">
        <f>นครพนม!F63</f>
        <v>149503.95000000001</v>
      </c>
      <c r="K958" s="141">
        <f>นครพนม!AM63</f>
        <v>144590.80000000002</v>
      </c>
      <c r="L958" s="142">
        <f>นครพนม!AN63</f>
        <v>435274.25</v>
      </c>
      <c r="M958" s="142">
        <f>นครพนม!AO63</f>
        <v>447349.10000000003</v>
      </c>
      <c r="N958" s="138"/>
      <c r="O958" s="138"/>
      <c r="P958" s="138"/>
      <c r="Q958" s="130">
        <f t="shared" si="34"/>
        <v>-12074.850000000035</v>
      </c>
      <c r="R958" s="131">
        <f t="shared" si="35"/>
        <v>144.85</v>
      </c>
    </row>
    <row r="959" spans="1:18" s="149" customFormat="1" x14ac:dyDescent="0.35">
      <c r="A959" s="143">
        <v>4</v>
      </c>
      <c r="B959" s="144" t="s">
        <v>58</v>
      </c>
      <c r="C959" s="144"/>
      <c r="D959" s="144"/>
      <c r="E959" s="144" t="s">
        <v>77</v>
      </c>
      <c r="F959" s="144"/>
      <c r="G959" s="144" t="s">
        <v>554</v>
      </c>
      <c r="H959" s="150">
        <f>SUM(H949:H958)</f>
        <v>19215</v>
      </c>
      <c r="I959" s="143"/>
      <c r="J959" s="146">
        <f>SUM(J949:J958)</f>
        <v>2179850.69</v>
      </c>
      <c r="K959" s="146">
        <f>SUM(K949:K958)</f>
        <v>2435875.48</v>
      </c>
      <c r="L959" s="146">
        <f>SUM(L949:L958)</f>
        <v>4069602.87</v>
      </c>
      <c r="M959" s="146">
        <f>SUM(M949:M958)</f>
        <v>3980860.0900000003</v>
      </c>
      <c r="N959" s="144">
        <v>9</v>
      </c>
      <c r="O959" s="144">
        <v>9</v>
      </c>
      <c r="P959" s="144">
        <f>N959-O959</f>
        <v>0</v>
      </c>
      <c r="Q959" s="147">
        <f t="shared" si="34"/>
        <v>88742.779999999795</v>
      </c>
      <c r="R959" s="148">
        <f>L959/H959</f>
        <v>211.79301951600314</v>
      </c>
    </row>
    <row r="960" spans="1:18" x14ac:dyDescent="0.35">
      <c r="A960" s="137">
        <v>1</v>
      </c>
      <c r="B960" s="138" t="s">
        <v>58</v>
      </c>
      <c r="C960" s="138" t="s">
        <v>555</v>
      </c>
      <c r="D960" s="138" t="s">
        <v>136</v>
      </c>
      <c r="E960" s="138" t="s">
        <v>556</v>
      </c>
      <c r="F960" s="138" t="s">
        <v>329</v>
      </c>
      <c r="G960" s="138" t="s">
        <v>557</v>
      </c>
      <c r="H960" s="139"/>
      <c r="I960" s="137"/>
      <c r="J960" s="140"/>
      <c r="K960" s="141"/>
      <c r="L960" s="142"/>
      <c r="M960" s="142"/>
      <c r="N960" s="138"/>
      <c r="O960" s="138"/>
      <c r="P960" s="138"/>
    </row>
    <row r="961" spans="1:18" x14ac:dyDescent="0.35">
      <c r="A961" s="137">
        <v>2</v>
      </c>
      <c r="B961" s="138" t="s">
        <v>58</v>
      </c>
      <c r="C961" s="138" t="s">
        <v>555</v>
      </c>
      <c r="D961" s="138" t="s">
        <v>136</v>
      </c>
      <c r="E961" s="138" t="s">
        <v>556</v>
      </c>
      <c r="F961" s="138" t="s">
        <v>180</v>
      </c>
      <c r="G961" s="138" t="s">
        <v>1329</v>
      </c>
      <c r="H961" s="139">
        <v>4846</v>
      </c>
      <c r="I961" s="137">
        <v>4</v>
      </c>
      <c r="J961" s="140">
        <f>นครพนม!F64</f>
        <v>624000.59</v>
      </c>
      <c r="K961" s="141">
        <f>นครพนม!AM64</f>
        <v>705262.07999999996</v>
      </c>
      <c r="L961" s="142">
        <f>นครพนม!AN64</f>
        <v>731945.15</v>
      </c>
      <c r="M961" s="142">
        <f>นครพนม!AO64</f>
        <v>682937.6399999999</v>
      </c>
      <c r="N961" s="138"/>
      <c r="O961" s="138"/>
      <c r="P961" s="138"/>
      <c r="Q961" s="130">
        <f t="shared" si="34"/>
        <v>49007.510000000126</v>
      </c>
      <c r="R961" s="131">
        <f t="shared" si="35"/>
        <v>151.04109574907142</v>
      </c>
    </row>
    <row r="962" spans="1:18" x14ac:dyDescent="0.35">
      <c r="A962" s="137">
        <v>3</v>
      </c>
      <c r="B962" s="138" t="s">
        <v>58</v>
      </c>
      <c r="C962" s="138" t="s">
        <v>555</v>
      </c>
      <c r="D962" s="138" t="s">
        <v>136</v>
      </c>
      <c r="E962" s="138" t="s">
        <v>556</v>
      </c>
      <c r="F962" s="138" t="s">
        <v>180</v>
      </c>
      <c r="G962" s="138" t="s">
        <v>1330</v>
      </c>
      <c r="H962" s="139">
        <v>2013</v>
      </c>
      <c r="I962" s="137">
        <v>2</v>
      </c>
      <c r="J962" s="140">
        <f>นครพนม!F65</f>
        <v>525749.06999999995</v>
      </c>
      <c r="K962" s="141">
        <f>นครพนม!AM65</f>
        <v>498804.22</v>
      </c>
      <c r="L962" s="142">
        <f>นครพนม!AN65</f>
        <v>397810.67000000004</v>
      </c>
      <c r="M962" s="142">
        <f>นครพนม!AO65</f>
        <v>397519.29</v>
      </c>
      <c r="N962" s="138"/>
      <c r="O962" s="138"/>
      <c r="P962" s="138"/>
      <c r="Q962" s="130">
        <f t="shared" si="34"/>
        <v>291.38000000006286</v>
      </c>
      <c r="R962" s="131">
        <f t="shared" si="35"/>
        <v>197.62079980129164</v>
      </c>
    </row>
    <row r="963" spans="1:18" x14ac:dyDescent="0.35">
      <c r="A963" s="137">
        <v>4</v>
      </c>
      <c r="B963" s="138" t="s">
        <v>58</v>
      </c>
      <c r="C963" s="138" t="s">
        <v>555</v>
      </c>
      <c r="D963" s="138" t="s">
        <v>136</v>
      </c>
      <c r="E963" s="138" t="s">
        <v>556</v>
      </c>
      <c r="F963" s="138" t="s">
        <v>180</v>
      </c>
      <c r="G963" s="138" t="s">
        <v>1331</v>
      </c>
      <c r="H963" s="139">
        <v>1672</v>
      </c>
      <c r="I963" s="137">
        <v>2</v>
      </c>
      <c r="J963" s="140">
        <f>นครพนม!F66</f>
        <v>606476.07999999996</v>
      </c>
      <c r="K963" s="141">
        <f>นครพนม!AM66</f>
        <v>635588.28</v>
      </c>
      <c r="L963" s="142">
        <f>นครพนม!AN66</f>
        <v>400990.6</v>
      </c>
      <c r="M963" s="142">
        <f>นครพนม!AO66</f>
        <v>511164.22</v>
      </c>
      <c r="N963" s="138"/>
      <c r="O963" s="138"/>
      <c r="P963" s="138"/>
      <c r="Q963" s="130">
        <f t="shared" si="34"/>
        <v>-110173.62</v>
      </c>
      <c r="R963" s="131">
        <f t="shared" si="35"/>
        <v>239.82691387559808</v>
      </c>
    </row>
    <row r="964" spans="1:18" x14ac:dyDescent="0.35">
      <c r="A964" s="137">
        <v>5</v>
      </c>
      <c r="B964" s="138" t="s">
        <v>58</v>
      </c>
      <c r="C964" s="138" t="s">
        <v>555</v>
      </c>
      <c r="D964" s="138" t="s">
        <v>136</v>
      </c>
      <c r="E964" s="138" t="s">
        <v>556</v>
      </c>
      <c r="F964" s="138" t="s">
        <v>180</v>
      </c>
      <c r="G964" s="138" t="s">
        <v>1332</v>
      </c>
      <c r="H964" s="139">
        <v>4546</v>
      </c>
      <c r="I964" s="137">
        <v>4</v>
      </c>
      <c r="J964" s="140">
        <f>นครพนม!F67</f>
        <v>242594.94</v>
      </c>
      <c r="K964" s="141">
        <f>นครพนม!AM67</f>
        <v>415983.33999999997</v>
      </c>
      <c r="L964" s="142">
        <f>นครพนม!AN67</f>
        <v>584433.63</v>
      </c>
      <c r="M964" s="142">
        <f>นครพนม!AO67</f>
        <v>712549.92</v>
      </c>
      <c r="N964" s="138"/>
      <c r="O964" s="138"/>
      <c r="P964" s="138"/>
      <c r="Q964" s="130">
        <f t="shared" si="34"/>
        <v>-128116.29000000004</v>
      </c>
      <c r="R964" s="131">
        <f t="shared" si="35"/>
        <v>128.55997140343158</v>
      </c>
    </row>
    <row r="965" spans="1:18" x14ac:dyDescent="0.35">
      <c r="A965" s="137">
        <v>6</v>
      </c>
      <c r="B965" s="138" t="s">
        <v>58</v>
      </c>
      <c r="C965" s="138" t="s">
        <v>555</v>
      </c>
      <c r="D965" s="138" t="s">
        <v>136</v>
      </c>
      <c r="E965" s="138" t="s">
        <v>556</v>
      </c>
      <c r="F965" s="138" t="s">
        <v>180</v>
      </c>
      <c r="G965" s="138" t="s">
        <v>1333</v>
      </c>
      <c r="H965" s="139">
        <v>3867</v>
      </c>
      <c r="I965" s="137">
        <v>3</v>
      </c>
      <c r="J965" s="140">
        <f>นครพนม!F68</f>
        <v>880513.81</v>
      </c>
      <c r="K965" s="141">
        <f>นครพนม!AM68</f>
        <v>497494.38</v>
      </c>
      <c r="L965" s="142">
        <f>นครพนม!AN68</f>
        <v>1023091.15</v>
      </c>
      <c r="M965" s="142">
        <f>นครพนม!AO68</f>
        <v>1000547.1599999999</v>
      </c>
      <c r="N965" s="138"/>
      <c r="O965" s="138"/>
      <c r="P965" s="138"/>
      <c r="Q965" s="130">
        <f t="shared" si="34"/>
        <v>22543.990000000107</v>
      </c>
      <c r="R965" s="131">
        <f t="shared" si="35"/>
        <v>264.56973105766747</v>
      </c>
    </row>
    <row r="966" spans="1:18" x14ac:dyDescent="0.35">
      <c r="A966" s="137">
        <v>7</v>
      </c>
      <c r="B966" s="138" t="s">
        <v>58</v>
      </c>
      <c r="C966" s="138" t="s">
        <v>555</v>
      </c>
      <c r="D966" s="138" t="s">
        <v>136</v>
      </c>
      <c r="E966" s="138" t="s">
        <v>556</v>
      </c>
      <c r="F966" s="138" t="s">
        <v>180</v>
      </c>
      <c r="G966" s="138" t="s">
        <v>1334</v>
      </c>
      <c r="H966" s="139">
        <v>2282</v>
      </c>
      <c r="I966" s="137">
        <v>2</v>
      </c>
      <c r="J966" s="140">
        <f>นครพนม!F69</f>
        <v>846416.53</v>
      </c>
      <c r="K966" s="141">
        <f>นครพนม!AM69</f>
        <v>889819.53</v>
      </c>
      <c r="L966" s="142">
        <f>นครพนม!AN69</f>
        <v>582773.5</v>
      </c>
      <c r="M966" s="142">
        <f>นครพนม!AO69</f>
        <v>475517.35</v>
      </c>
      <c r="N966" s="138"/>
      <c r="O966" s="138"/>
      <c r="P966" s="138"/>
      <c r="Q966" s="130">
        <f t="shared" si="34"/>
        <v>107256.15000000002</v>
      </c>
      <c r="R966" s="131">
        <f t="shared" si="35"/>
        <v>255.37839614373357</v>
      </c>
    </row>
    <row r="967" spans="1:18" x14ac:dyDescent="0.35">
      <c r="A967" s="137">
        <v>8</v>
      </c>
      <c r="B967" s="138" t="s">
        <v>58</v>
      </c>
      <c r="C967" s="138" t="s">
        <v>555</v>
      </c>
      <c r="D967" s="138" t="s">
        <v>136</v>
      </c>
      <c r="E967" s="138" t="s">
        <v>556</v>
      </c>
      <c r="F967" s="138" t="s">
        <v>180</v>
      </c>
      <c r="G967" s="138" t="s">
        <v>1335</v>
      </c>
      <c r="H967" s="139">
        <v>2718</v>
      </c>
      <c r="I967" s="137">
        <v>2</v>
      </c>
      <c r="J967" s="140">
        <f>นครพนม!F70</f>
        <v>908224.6</v>
      </c>
      <c r="K967" s="141">
        <f>นครพนม!AM70</f>
        <v>954266.79999999993</v>
      </c>
      <c r="L967" s="142">
        <f>นครพนม!AN70</f>
        <v>896957.14</v>
      </c>
      <c r="M967" s="142">
        <f>นครพนม!AO70</f>
        <v>529680.82999999996</v>
      </c>
      <c r="N967" s="138"/>
      <c r="O967" s="138"/>
      <c r="P967" s="138"/>
      <c r="Q967" s="130">
        <f t="shared" ref="Q967:Q1029" si="36">L967-M967</f>
        <v>367276.31000000006</v>
      </c>
      <c r="R967" s="131">
        <f t="shared" ref="R967:R1028" si="37">L967/H967</f>
        <v>330.00630610743195</v>
      </c>
    </row>
    <row r="968" spans="1:18" x14ac:dyDescent="0.35">
      <c r="A968" s="137">
        <v>9</v>
      </c>
      <c r="B968" s="138" t="s">
        <v>58</v>
      </c>
      <c r="C968" s="138" t="s">
        <v>555</v>
      </c>
      <c r="D968" s="138" t="s">
        <v>136</v>
      </c>
      <c r="E968" s="138" t="s">
        <v>556</v>
      </c>
      <c r="F968" s="138" t="s">
        <v>180</v>
      </c>
      <c r="G968" s="138" t="s">
        <v>1336</v>
      </c>
      <c r="H968" s="139">
        <v>4883</v>
      </c>
      <c r="I968" s="137">
        <v>4</v>
      </c>
      <c r="J968" s="140">
        <f>นครพนม!F71</f>
        <v>546372.12</v>
      </c>
      <c r="K968" s="141">
        <f>นครพนม!AM71</f>
        <v>585297.17999999993</v>
      </c>
      <c r="L968" s="142">
        <f>นครพนม!AN71</f>
        <v>656861.49</v>
      </c>
      <c r="M968" s="142">
        <f>นครพนม!AO71</f>
        <v>682225.74</v>
      </c>
      <c r="N968" s="138"/>
      <c r="O968" s="138"/>
      <c r="P968" s="138"/>
      <c r="Q968" s="130">
        <f t="shared" si="36"/>
        <v>-25364.25</v>
      </c>
      <c r="R968" s="131">
        <f t="shared" si="37"/>
        <v>134.52006758140487</v>
      </c>
    </row>
    <row r="969" spans="1:18" x14ac:dyDescent="0.35">
      <c r="A969" s="137">
        <v>10</v>
      </c>
      <c r="B969" s="138" t="s">
        <v>58</v>
      </c>
      <c r="C969" s="138" t="s">
        <v>555</v>
      </c>
      <c r="D969" s="138" t="s">
        <v>136</v>
      </c>
      <c r="E969" s="138" t="s">
        <v>556</v>
      </c>
      <c r="F969" s="138" t="s">
        <v>180</v>
      </c>
      <c r="G969" s="138" t="s">
        <v>1337</v>
      </c>
      <c r="H969" s="139">
        <v>4275</v>
      </c>
      <c r="I969" s="137">
        <v>3</v>
      </c>
      <c r="J969" s="140">
        <f>นครพนม!F72</f>
        <v>525303.1</v>
      </c>
      <c r="K969" s="141">
        <f>นครพนม!AM72</f>
        <v>557726.07999999996</v>
      </c>
      <c r="L969" s="142">
        <f>นครพนม!AN72</f>
        <v>501449.33999999997</v>
      </c>
      <c r="M969" s="142">
        <f>นครพนม!AO72</f>
        <v>581589.61999999988</v>
      </c>
      <c r="N969" s="138"/>
      <c r="O969" s="138"/>
      <c r="P969" s="138"/>
      <c r="Q969" s="130">
        <f t="shared" si="36"/>
        <v>-80140.279999999912</v>
      </c>
      <c r="R969" s="131">
        <f t="shared" si="37"/>
        <v>117.29809122807016</v>
      </c>
    </row>
    <row r="970" spans="1:18" x14ac:dyDescent="0.35">
      <c r="A970" s="137">
        <v>11</v>
      </c>
      <c r="B970" s="138" t="s">
        <v>58</v>
      </c>
      <c r="C970" s="138" t="s">
        <v>555</v>
      </c>
      <c r="D970" s="138" t="s">
        <v>136</v>
      </c>
      <c r="E970" s="138" t="s">
        <v>556</v>
      </c>
      <c r="F970" s="138" t="s">
        <v>180</v>
      </c>
      <c r="G970" s="138" t="s">
        <v>1338</v>
      </c>
      <c r="H970" s="139">
        <v>3121</v>
      </c>
      <c r="I970" s="137">
        <v>3</v>
      </c>
      <c r="J970" s="140">
        <f>นครพนม!F73</f>
        <v>568048.37</v>
      </c>
      <c r="K970" s="141">
        <f>นครพนม!AM73</f>
        <v>610888.25</v>
      </c>
      <c r="L970" s="142">
        <f>นครพนม!AN73</f>
        <v>601944.78</v>
      </c>
      <c r="M970" s="142">
        <f>นครพนม!AO73</f>
        <v>615964.8600000001</v>
      </c>
      <c r="N970" s="138"/>
      <c r="O970" s="138"/>
      <c r="P970" s="138"/>
      <c r="Q970" s="130">
        <f t="shared" si="36"/>
        <v>-14020.080000000075</v>
      </c>
      <c r="R970" s="131">
        <f t="shared" si="37"/>
        <v>192.86920217878887</v>
      </c>
    </row>
    <row r="971" spans="1:18" x14ac:dyDescent="0.35">
      <c r="A971" s="137">
        <v>12</v>
      </c>
      <c r="B971" s="138" t="s">
        <v>58</v>
      </c>
      <c r="C971" s="138" t="s">
        <v>555</v>
      </c>
      <c r="D971" s="138" t="s">
        <v>136</v>
      </c>
      <c r="E971" s="138" t="s">
        <v>556</v>
      </c>
      <c r="F971" s="138" t="s">
        <v>180</v>
      </c>
      <c r="G971" s="138" t="s">
        <v>1339</v>
      </c>
      <c r="H971" s="139">
        <v>1601</v>
      </c>
      <c r="I971" s="137">
        <v>2</v>
      </c>
      <c r="J971" s="140">
        <f>นครพนม!F74</f>
        <v>710929.08</v>
      </c>
      <c r="K971" s="141">
        <f>นครพนม!AM74</f>
        <v>683721.33</v>
      </c>
      <c r="L971" s="142">
        <f>นครพนม!AN74</f>
        <v>588539.69999999995</v>
      </c>
      <c r="M971" s="142">
        <f>นครพนม!AO74</f>
        <v>520771.08999999997</v>
      </c>
      <c r="N971" s="138"/>
      <c r="O971" s="138"/>
      <c r="P971" s="138"/>
      <c r="Q971" s="130">
        <f t="shared" si="36"/>
        <v>67768.609999999986</v>
      </c>
      <c r="R971" s="131">
        <f t="shared" si="37"/>
        <v>367.60755777638974</v>
      </c>
    </row>
    <row r="972" spans="1:18" x14ac:dyDescent="0.35">
      <c r="A972" s="137">
        <v>13</v>
      </c>
      <c r="B972" s="138" t="s">
        <v>58</v>
      </c>
      <c r="C972" s="138" t="s">
        <v>555</v>
      </c>
      <c r="D972" s="138" t="s">
        <v>136</v>
      </c>
      <c r="E972" s="138" t="s">
        <v>556</v>
      </c>
      <c r="F972" s="138" t="s">
        <v>180</v>
      </c>
      <c r="G972" s="138" t="s">
        <v>1340</v>
      </c>
      <c r="H972" s="139">
        <v>4298</v>
      </c>
      <c r="I972" s="137">
        <v>3</v>
      </c>
      <c r="J972" s="140">
        <f>นครพนม!F75</f>
        <v>483181.58</v>
      </c>
      <c r="K972" s="141">
        <f>นครพนม!AM75</f>
        <v>470002.83000000007</v>
      </c>
      <c r="L972" s="142">
        <f>นครพนม!AN75</f>
        <v>485700.37</v>
      </c>
      <c r="M972" s="142">
        <f>นครพนม!AO75</f>
        <v>568357.32000000007</v>
      </c>
      <c r="N972" s="138"/>
      <c r="O972" s="138"/>
      <c r="P972" s="138"/>
      <c r="Q972" s="130">
        <f t="shared" si="36"/>
        <v>-82656.95000000007</v>
      </c>
      <c r="R972" s="131">
        <f t="shared" si="37"/>
        <v>113.00613541181944</v>
      </c>
    </row>
    <row r="973" spans="1:18" x14ac:dyDescent="0.35">
      <c r="A973" s="137">
        <v>14</v>
      </c>
      <c r="B973" s="138" t="s">
        <v>58</v>
      </c>
      <c r="C973" s="138" t="s">
        <v>555</v>
      </c>
      <c r="D973" s="138" t="s">
        <v>136</v>
      </c>
      <c r="E973" s="138" t="s">
        <v>556</v>
      </c>
      <c r="F973" s="138" t="s">
        <v>180</v>
      </c>
      <c r="G973" s="138" t="s">
        <v>1341</v>
      </c>
      <c r="H973" s="139">
        <v>4211</v>
      </c>
      <c r="I973" s="137">
        <v>3</v>
      </c>
      <c r="J973" s="140">
        <f>นครพนม!F76</f>
        <v>666551.18000000005</v>
      </c>
      <c r="K973" s="141">
        <f>นครพนม!AM76</f>
        <v>692936.7300000001</v>
      </c>
      <c r="L973" s="142">
        <f>นครพนม!AN76</f>
        <v>463555.99</v>
      </c>
      <c r="M973" s="142">
        <f>นครพนม!AO76</f>
        <v>476875.30000000005</v>
      </c>
      <c r="N973" s="138"/>
      <c r="O973" s="138"/>
      <c r="P973" s="138"/>
      <c r="Q973" s="130">
        <f t="shared" si="36"/>
        <v>-13319.310000000056</v>
      </c>
      <c r="R973" s="131">
        <f t="shared" si="37"/>
        <v>110.08216338161957</v>
      </c>
    </row>
    <row r="974" spans="1:18" x14ac:dyDescent="0.35">
      <c r="A974" s="137">
        <v>15</v>
      </c>
      <c r="B974" s="138" t="s">
        <v>58</v>
      </c>
      <c r="C974" s="138" t="s">
        <v>555</v>
      </c>
      <c r="D974" s="138" t="s">
        <v>136</v>
      </c>
      <c r="E974" s="138" t="s">
        <v>556</v>
      </c>
      <c r="F974" s="138" t="s">
        <v>180</v>
      </c>
      <c r="G974" s="138" t="s">
        <v>1342</v>
      </c>
      <c r="H974" s="139">
        <v>3166</v>
      </c>
      <c r="I974" s="137">
        <v>3</v>
      </c>
      <c r="J974" s="140">
        <f>นครพนม!F77</f>
        <v>509680.5</v>
      </c>
      <c r="K974" s="141">
        <f>นครพนม!AM77</f>
        <v>76280.570000000065</v>
      </c>
      <c r="L974" s="142">
        <f>นครพนม!AN77</f>
        <v>509711.45999999996</v>
      </c>
      <c r="M974" s="142">
        <f>นครพนม!AO77</f>
        <v>553745.86</v>
      </c>
      <c r="N974" s="138"/>
      <c r="O974" s="138"/>
      <c r="P974" s="138"/>
      <c r="Q974" s="130">
        <f t="shared" si="36"/>
        <v>-44034.400000000023</v>
      </c>
      <c r="R974" s="131">
        <f t="shared" si="37"/>
        <v>160.99540745420089</v>
      </c>
    </row>
    <row r="975" spans="1:18" x14ac:dyDescent="0.35">
      <c r="A975" s="137">
        <v>16</v>
      </c>
      <c r="B975" s="138" t="s">
        <v>58</v>
      </c>
      <c r="C975" s="138" t="s">
        <v>555</v>
      </c>
      <c r="D975" s="138" t="s">
        <v>136</v>
      </c>
      <c r="E975" s="138" t="s">
        <v>556</v>
      </c>
      <c r="F975" s="138" t="s">
        <v>180</v>
      </c>
      <c r="G975" s="138" t="s">
        <v>1343</v>
      </c>
      <c r="H975" s="139">
        <v>2186</v>
      </c>
      <c r="I975" s="137">
        <v>2</v>
      </c>
      <c r="J975" s="140">
        <f>นครพนม!F78</f>
        <v>612140.28</v>
      </c>
      <c r="K975" s="141">
        <f>นครพนม!AM78</f>
        <v>747762.78</v>
      </c>
      <c r="L975" s="142">
        <f>นครพนม!AN78</f>
        <v>292103.67999999999</v>
      </c>
      <c r="M975" s="142">
        <f>นครพนม!AO78</f>
        <v>290377.55</v>
      </c>
      <c r="N975" s="138"/>
      <c r="O975" s="138"/>
      <c r="P975" s="138"/>
      <c r="Q975" s="130">
        <f t="shared" si="36"/>
        <v>1726.1300000000047</v>
      </c>
      <c r="R975" s="131">
        <f t="shared" si="37"/>
        <v>133.62473924977127</v>
      </c>
    </row>
    <row r="976" spans="1:18" s="149" customFormat="1" x14ac:dyDescent="0.35">
      <c r="A976" s="143">
        <v>5</v>
      </c>
      <c r="B976" s="144" t="s">
        <v>58</v>
      </c>
      <c r="C976" s="144"/>
      <c r="D976" s="144"/>
      <c r="E976" s="144" t="s">
        <v>77</v>
      </c>
      <c r="F976" s="144"/>
      <c r="G976" s="144" t="s">
        <v>558</v>
      </c>
      <c r="H976" s="150">
        <f>SUM(H960:H974)</f>
        <v>47499</v>
      </c>
      <c r="I976" s="143"/>
      <c r="J976" s="146">
        <f>SUM(J960:J974)</f>
        <v>8644041.5499999989</v>
      </c>
      <c r="K976" s="146">
        <f>SUM(K960:K974)</f>
        <v>8274071.6000000006</v>
      </c>
      <c r="L976" s="146">
        <f>SUM(L960:L974)</f>
        <v>8425764.9700000007</v>
      </c>
      <c r="M976" s="146">
        <f>SUM(M960:M974)</f>
        <v>8309446.2000000002</v>
      </c>
      <c r="N976" s="144">
        <v>15</v>
      </c>
      <c r="O976" s="144">
        <v>15</v>
      </c>
      <c r="P976" s="144">
        <f>N976-O976</f>
        <v>0</v>
      </c>
      <c r="Q976" s="147">
        <f t="shared" si="36"/>
        <v>116318.77000000048</v>
      </c>
      <c r="R976" s="148">
        <f>L976/H976</f>
        <v>177.3882601738984</v>
      </c>
    </row>
    <row r="977" spans="1:18" x14ac:dyDescent="0.35">
      <c r="A977" s="137">
        <v>1</v>
      </c>
      <c r="B977" s="138" t="s">
        <v>58</v>
      </c>
      <c r="C977" s="138" t="s">
        <v>559</v>
      </c>
      <c r="D977" s="138" t="s">
        <v>107</v>
      </c>
      <c r="E977" s="138" t="s">
        <v>560</v>
      </c>
      <c r="F977" s="138" t="s">
        <v>210</v>
      </c>
      <c r="G977" s="138" t="s">
        <v>561</v>
      </c>
      <c r="H977" s="139"/>
      <c r="I977" s="137"/>
      <c r="J977" s="140"/>
      <c r="K977" s="141"/>
      <c r="L977" s="142"/>
      <c r="M977" s="142"/>
      <c r="N977" s="138"/>
      <c r="O977" s="138"/>
      <c r="P977" s="138"/>
    </row>
    <row r="978" spans="1:18" x14ac:dyDescent="0.35">
      <c r="A978" s="137">
        <v>2</v>
      </c>
      <c r="B978" s="138" t="s">
        <v>58</v>
      </c>
      <c r="C978" s="138" t="s">
        <v>559</v>
      </c>
      <c r="D978" s="138" t="s">
        <v>107</v>
      </c>
      <c r="E978" s="138" t="s">
        <v>560</v>
      </c>
      <c r="F978" s="138" t="s">
        <v>180</v>
      </c>
      <c r="G978" s="138" t="s">
        <v>1344</v>
      </c>
      <c r="H978" s="139">
        <v>3311</v>
      </c>
      <c r="I978" s="137">
        <v>3</v>
      </c>
      <c r="J978" s="140">
        <f>นครพนม!F79</f>
        <v>81594.45</v>
      </c>
      <c r="K978" s="141">
        <f>นครพนม!AM79</f>
        <v>85088.459999999992</v>
      </c>
      <c r="L978" s="142">
        <f>นครพนม!AN79</f>
        <v>581406.93999999994</v>
      </c>
      <c r="M978" s="142">
        <f>นครพนม!AO79</f>
        <v>666568.01</v>
      </c>
      <c r="N978" s="138"/>
      <c r="O978" s="138"/>
      <c r="P978" s="138"/>
      <c r="Q978" s="130">
        <f t="shared" si="36"/>
        <v>-85161.070000000065</v>
      </c>
      <c r="R978" s="131">
        <f t="shared" si="37"/>
        <v>175.59859257022046</v>
      </c>
    </row>
    <row r="979" spans="1:18" x14ac:dyDescent="0.35">
      <c r="A979" s="137">
        <v>3</v>
      </c>
      <c r="B979" s="138" t="s">
        <v>58</v>
      </c>
      <c r="C979" s="138" t="s">
        <v>559</v>
      </c>
      <c r="D979" s="138" t="s">
        <v>107</v>
      </c>
      <c r="E979" s="138" t="s">
        <v>560</v>
      </c>
      <c r="F979" s="138" t="s">
        <v>180</v>
      </c>
      <c r="G979" s="138" t="s">
        <v>1345</v>
      </c>
      <c r="H979" s="139">
        <v>2139</v>
      </c>
      <c r="I979" s="137">
        <v>2</v>
      </c>
      <c r="J979" s="140">
        <f>นครพนม!F80</f>
        <v>94099.43</v>
      </c>
      <c r="K979" s="141">
        <f>นครพนม!AM80</f>
        <v>89614.760000000009</v>
      </c>
      <c r="L979" s="142">
        <f>นครพนม!AN80</f>
        <v>526245.24</v>
      </c>
      <c r="M979" s="142">
        <f>นครพนม!AO80</f>
        <v>577198.48</v>
      </c>
      <c r="N979" s="138"/>
      <c r="O979" s="138"/>
      <c r="P979" s="138"/>
      <c r="Q979" s="130">
        <f t="shared" si="36"/>
        <v>-50953.239999999991</v>
      </c>
      <c r="R979" s="131">
        <f t="shared" si="37"/>
        <v>246.02395511921458</v>
      </c>
    </row>
    <row r="980" spans="1:18" x14ac:dyDescent="0.35">
      <c r="A980" s="137">
        <v>4</v>
      </c>
      <c r="B980" s="138" t="s">
        <v>58</v>
      </c>
      <c r="C980" s="138" t="s">
        <v>559</v>
      </c>
      <c r="D980" s="138" t="s">
        <v>107</v>
      </c>
      <c r="E980" s="138" t="s">
        <v>560</v>
      </c>
      <c r="F980" s="138" t="s">
        <v>180</v>
      </c>
      <c r="G980" s="138" t="s">
        <v>1346</v>
      </c>
      <c r="H980" s="139">
        <v>4074</v>
      </c>
      <c r="I980" s="137">
        <v>3</v>
      </c>
      <c r="J980" s="140">
        <f>นครพนม!F81</f>
        <v>418926.25</v>
      </c>
      <c r="K980" s="141">
        <f>นครพนม!AM81</f>
        <v>344155.04000000004</v>
      </c>
      <c r="L980" s="142">
        <f>นครพนม!AN81</f>
        <v>647245.67000000004</v>
      </c>
      <c r="M980" s="142">
        <f>นครพนม!AO81</f>
        <v>745773.46</v>
      </c>
      <c r="N980" s="138"/>
      <c r="O980" s="138"/>
      <c r="P980" s="138"/>
      <c r="Q980" s="130">
        <f t="shared" si="36"/>
        <v>-98527.789999999921</v>
      </c>
      <c r="R980" s="131">
        <f t="shared" si="37"/>
        <v>158.87228031418755</v>
      </c>
    </row>
    <row r="981" spans="1:18" x14ac:dyDescent="0.35">
      <c r="A981" s="137">
        <v>5</v>
      </c>
      <c r="B981" s="138" t="s">
        <v>58</v>
      </c>
      <c r="C981" s="138" t="s">
        <v>559</v>
      </c>
      <c r="D981" s="138" t="s">
        <v>107</v>
      </c>
      <c r="E981" s="138" t="s">
        <v>560</v>
      </c>
      <c r="F981" s="138" t="s">
        <v>180</v>
      </c>
      <c r="G981" s="138" t="s">
        <v>1347</v>
      </c>
      <c r="H981" s="139">
        <v>2831</v>
      </c>
      <c r="I981" s="137">
        <v>2</v>
      </c>
      <c r="J981" s="140">
        <f>นครพนม!F82</f>
        <v>201915.69</v>
      </c>
      <c r="K981" s="141">
        <f>นครพนม!AM82</f>
        <v>40887.660000000003</v>
      </c>
      <c r="L981" s="142">
        <f>นครพนม!AN82</f>
        <v>542062.42999999993</v>
      </c>
      <c r="M981" s="142">
        <f>นครพนม!AO82</f>
        <v>721318.19000000006</v>
      </c>
      <c r="N981" s="138"/>
      <c r="O981" s="138"/>
      <c r="P981" s="138"/>
      <c r="Q981" s="130">
        <f t="shared" si="36"/>
        <v>-179255.76000000013</v>
      </c>
      <c r="R981" s="131">
        <f t="shared" si="37"/>
        <v>191.4738361003179</v>
      </c>
    </row>
    <row r="982" spans="1:18" x14ac:dyDescent="0.35">
      <c r="A982" s="137">
        <v>6</v>
      </c>
      <c r="B982" s="138" t="s">
        <v>58</v>
      </c>
      <c r="C982" s="138" t="s">
        <v>559</v>
      </c>
      <c r="D982" s="138" t="s">
        <v>107</v>
      </c>
      <c r="E982" s="138" t="s">
        <v>560</v>
      </c>
      <c r="F982" s="138" t="s">
        <v>180</v>
      </c>
      <c r="G982" s="138" t="s">
        <v>1348</v>
      </c>
      <c r="H982" s="139">
        <v>3099</v>
      </c>
      <c r="I982" s="137">
        <v>3</v>
      </c>
      <c r="J982" s="140">
        <f>นครพนม!F83</f>
        <v>267383.11</v>
      </c>
      <c r="K982" s="141">
        <f>นครพนม!AM83</f>
        <v>137049.39000000001</v>
      </c>
      <c r="L982" s="142">
        <f>นครพนม!AN83</f>
        <v>763287.2</v>
      </c>
      <c r="M982" s="142">
        <f>นครพนม!AO83</f>
        <v>721955.95000000007</v>
      </c>
      <c r="N982" s="138"/>
      <c r="O982" s="138"/>
      <c r="P982" s="138"/>
      <c r="Q982" s="130">
        <f t="shared" si="36"/>
        <v>41331.249999999884</v>
      </c>
      <c r="R982" s="131">
        <f t="shared" si="37"/>
        <v>246.30112939657954</v>
      </c>
    </row>
    <row r="983" spans="1:18" x14ac:dyDescent="0.35">
      <c r="A983" s="137">
        <v>7</v>
      </c>
      <c r="B983" s="138" t="s">
        <v>58</v>
      </c>
      <c r="C983" s="138" t="s">
        <v>559</v>
      </c>
      <c r="D983" s="138" t="s">
        <v>107</v>
      </c>
      <c r="E983" s="138" t="s">
        <v>560</v>
      </c>
      <c r="F983" s="138" t="s">
        <v>180</v>
      </c>
      <c r="G983" s="138" t="s">
        <v>1349</v>
      </c>
      <c r="H983" s="139">
        <v>1867</v>
      </c>
      <c r="I983" s="137">
        <v>2</v>
      </c>
      <c r="J983" s="140">
        <f>นครพนม!F84</f>
        <v>303073.37</v>
      </c>
      <c r="K983" s="141">
        <f>นครพนม!AM84</f>
        <v>358278.61</v>
      </c>
      <c r="L983" s="142">
        <f>นครพนม!AN84</f>
        <v>646458.32999999996</v>
      </c>
      <c r="M983" s="142">
        <f>นครพนม!AO84</f>
        <v>612737.33000000007</v>
      </c>
      <c r="N983" s="138"/>
      <c r="O983" s="138"/>
      <c r="P983" s="138"/>
      <c r="Q983" s="130">
        <f t="shared" si="36"/>
        <v>33720.999999999884</v>
      </c>
      <c r="R983" s="131">
        <f t="shared" si="37"/>
        <v>346.25513122656668</v>
      </c>
    </row>
    <row r="984" spans="1:18" x14ac:dyDescent="0.35">
      <c r="A984" s="137">
        <v>8</v>
      </c>
      <c r="B984" s="138" t="s">
        <v>58</v>
      </c>
      <c r="C984" s="138" t="s">
        <v>559</v>
      </c>
      <c r="D984" s="138" t="s">
        <v>107</v>
      </c>
      <c r="E984" s="138" t="s">
        <v>560</v>
      </c>
      <c r="F984" s="138" t="s">
        <v>180</v>
      </c>
      <c r="G984" s="138" t="s">
        <v>1350</v>
      </c>
      <c r="H984" s="139">
        <v>2692</v>
      </c>
      <c r="I984" s="137">
        <v>2</v>
      </c>
      <c r="J984" s="140">
        <f>นครพนม!F85</f>
        <v>352275.67</v>
      </c>
      <c r="K984" s="141">
        <f>นครพนม!AM85</f>
        <v>364873.43</v>
      </c>
      <c r="L984" s="142">
        <f>นครพนม!AN85</f>
        <v>634679.87</v>
      </c>
      <c r="M984" s="142">
        <f>นครพนม!AO85</f>
        <v>655594.55999999994</v>
      </c>
      <c r="N984" s="138"/>
      <c r="O984" s="138"/>
      <c r="P984" s="138"/>
      <c r="Q984" s="130">
        <f t="shared" si="36"/>
        <v>-20914.689999999944</v>
      </c>
      <c r="R984" s="131">
        <f t="shared" si="37"/>
        <v>235.76518202080237</v>
      </c>
    </row>
    <row r="985" spans="1:18" x14ac:dyDescent="0.35">
      <c r="A985" s="137">
        <v>9</v>
      </c>
      <c r="B985" s="138" t="s">
        <v>58</v>
      </c>
      <c r="C985" s="138" t="s">
        <v>559</v>
      </c>
      <c r="D985" s="138" t="s">
        <v>107</v>
      </c>
      <c r="E985" s="138" t="s">
        <v>560</v>
      </c>
      <c r="F985" s="138" t="s">
        <v>180</v>
      </c>
      <c r="G985" s="138" t="s">
        <v>1351</v>
      </c>
      <c r="H985" s="139">
        <v>1950</v>
      </c>
      <c r="I985" s="137">
        <v>2</v>
      </c>
      <c r="J985" s="140">
        <f>นครพนม!F86</f>
        <v>241619.84</v>
      </c>
      <c r="K985" s="141">
        <f>นครพนม!AM86</f>
        <v>279605.33</v>
      </c>
      <c r="L985" s="142">
        <f>นครพนม!AN86</f>
        <v>578446.96</v>
      </c>
      <c r="M985" s="142">
        <f>นครพนม!AO86</f>
        <v>556657.26</v>
      </c>
      <c r="N985" s="138"/>
      <c r="O985" s="138"/>
      <c r="P985" s="138"/>
      <c r="Q985" s="130">
        <f t="shared" si="36"/>
        <v>21789.699999999953</v>
      </c>
      <c r="R985" s="131">
        <f t="shared" si="37"/>
        <v>296.63946666666664</v>
      </c>
    </row>
    <row r="986" spans="1:18" x14ac:dyDescent="0.35">
      <c r="A986" s="137">
        <v>10</v>
      </c>
      <c r="B986" s="138" t="s">
        <v>58</v>
      </c>
      <c r="C986" s="138" t="s">
        <v>559</v>
      </c>
      <c r="D986" s="138" t="s">
        <v>107</v>
      </c>
      <c r="E986" s="138" t="s">
        <v>560</v>
      </c>
      <c r="F986" s="138" t="s">
        <v>180</v>
      </c>
      <c r="G986" s="138" t="s">
        <v>1352</v>
      </c>
      <c r="H986" s="139">
        <v>2898</v>
      </c>
      <c r="I986" s="137">
        <v>2</v>
      </c>
      <c r="J986" s="140">
        <f>นครพนม!F87</f>
        <v>211911.92</v>
      </c>
      <c r="K986" s="141">
        <f>นครพนม!AM87</f>
        <v>199918.09</v>
      </c>
      <c r="L986" s="142">
        <f>นครพนม!AN87</f>
        <v>631795.35</v>
      </c>
      <c r="M986" s="142">
        <f>นครพนม!AO87</f>
        <v>793038.02</v>
      </c>
      <c r="N986" s="138"/>
      <c r="O986" s="138"/>
      <c r="P986" s="138"/>
      <c r="Q986" s="130">
        <f t="shared" si="36"/>
        <v>-161242.67000000004</v>
      </c>
      <c r="R986" s="131">
        <f t="shared" si="37"/>
        <v>218.01081780538303</v>
      </c>
    </row>
    <row r="987" spans="1:18" s="235" customFormat="1" x14ac:dyDescent="0.35">
      <c r="A987" s="230">
        <v>11</v>
      </c>
      <c r="B987" s="231" t="s">
        <v>58</v>
      </c>
      <c r="C987" s="231" t="s">
        <v>559</v>
      </c>
      <c r="D987" s="231" t="s">
        <v>107</v>
      </c>
      <c r="E987" s="231" t="s">
        <v>560</v>
      </c>
      <c r="F987" s="231" t="s">
        <v>180</v>
      </c>
      <c r="G987" s="138" t="s">
        <v>1353</v>
      </c>
      <c r="H987" s="232">
        <v>1653</v>
      </c>
      <c r="I987" s="230">
        <v>2</v>
      </c>
      <c r="J987" s="140">
        <f>นครพนม!F88</f>
        <v>151594.82999999999</v>
      </c>
      <c r="K987" s="141">
        <f>นครพนม!AM88</f>
        <v>134616.34999999998</v>
      </c>
      <c r="L987" s="142">
        <f>นครพนม!AN88</f>
        <v>574228.6</v>
      </c>
      <c r="M987" s="142">
        <f>นครพนม!AO88</f>
        <v>552038.80000000005</v>
      </c>
      <c r="N987" s="231"/>
      <c r="O987" s="231"/>
      <c r="P987" s="231"/>
      <c r="Q987" s="233">
        <f t="shared" si="36"/>
        <v>22189.79999999993</v>
      </c>
      <c r="R987" s="234">
        <f t="shared" si="37"/>
        <v>347.38572292800967</v>
      </c>
    </row>
    <row r="988" spans="1:18" s="149" customFormat="1" x14ac:dyDescent="0.35">
      <c r="A988" s="143">
        <v>6</v>
      </c>
      <c r="B988" s="144" t="s">
        <v>58</v>
      </c>
      <c r="C988" s="144"/>
      <c r="D988" s="144"/>
      <c r="E988" s="144" t="s">
        <v>77</v>
      </c>
      <c r="F988" s="144"/>
      <c r="G988" s="144" t="s">
        <v>562</v>
      </c>
      <c r="H988" s="150">
        <f>SUM(H977:H987)</f>
        <v>26514</v>
      </c>
      <c r="I988" s="143"/>
      <c r="J988" s="146">
        <f>SUM(J977:J987)</f>
        <v>2324394.5600000005</v>
      </c>
      <c r="K988" s="146">
        <f>SUM(K977:K987)</f>
        <v>2034087.12</v>
      </c>
      <c r="L988" s="146">
        <f>SUM(L977:L987)</f>
        <v>6125856.5899999999</v>
      </c>
      <c r="M988" s="146">
        <f>SUM(M977:M987)</f>
        <v>6602880.0599999996</v>
      </c>
      <c r="N988" s="144">
        <v>10</v>
      </c>
      <c r="O988" s="144">
        <v>10</v>
      </c>
      <c r="P988" s="144">
        <f>N988-O988</f>
        <v>0</v>
      </c>
      <c r="Q988" s="147">
        <f t="shared" si="36"/>
        <v>-477023.46999999974</v>
      </c>
      <c r="R988" s="148">
        <f>L988/H988</f>
        <v>231.0423395187448</v>
      </c>
    </row>
    <row r="989" spans="1:18" x14ac:dyDescent="0.35">
      <c r="A989" s="137">
        <v>1</v>
      </c>
      <c r="B989" s="138" t="s">
        <v>58</v>
      </c>
      <c r="C989" s="138" t="s">
        <v>563</v>
      </c>
      <c r="D989" s="138" t="s">
        <v>114</v>
      </c>
      <c r="E989" s="138" t="s">
        <v>564</v>
      </c>
      <c r="F989" s="138" t="s">
        <v>210</v>
      </c>
      <c r="G989" s="138" t="s">
        <v>565</v>
      </c>
      <c r="H989" s="139"/>
      <c r="I989" s="137"/>
      <c r="J989" s="140"/>
      <c r="K989" s="141"/>
      <c r="L989" s="142"/>
      <c r="M989" s="142"/>
      <c r="N989" s="138"/>
      <c r="O989" s="138"/>
      <c r="P989" s="138"/>
    </row>
    <row r="990" spans="1:18" x14ac:dyDescent="0.35">
      <c r="A990" s="137">
        <v>2</v>
      </c>
      <c r="B990" s="138" t="s">
        <v>58</v>
      </c>
      <c r="C990" s="138" t="s">
        <v>563</v>
      </c>
      <c r="D990" s="138" t="s">
        <v>114</v>
      </c>
      <c r="E990" s="138" t="s">
        <v>564</v>
      </c>
      <c r="F990" s="138" t="s">
        <v>180</v>
      </c>
      <c r="G990" s="138" t="s">
        <v>1354</v>
      </c>
      <c r="H990" s="139">
        <v>3711</v>
      </c>
      <c r="I990" s="137">
        <v>3</v>
      </c>
      <c r="J990" s="140">
        <f>นครพนม!F89</f>
        <v>440286.66</v>
      </c>
      <c r="K990" s="141">
        <f>นครพนม!AM89</f>
        <v>409398.41</v>
      </c>
      <c r="L990" s="142">
        <f>นครพนม!AN89</f>
        <v>398297</v>
      </c>
      <c r="M990" s="142">
        <f>นครพนม!AO89</f>
        <v>465657.06</v>
      </c>
      <c r="N990" s="138"/>
      <c r="O990" s="138"/>
      <c r="P990" s="138"/>
      <c r="Q990" s="130">
        <f t="shared" si="36"/>
        <v>-67360.06</v>
      </c>
      <c r="R990" s="131">
        <f t="shared" si="37"/>
        <v>107.32875235785502</v>
      </c>
    </row>
    <row r="991" spans="1:18" x14ac:dyDescent="0.35">
      <c r="A991" s="137">
        <v>3</v>
      </c>
      <c r="B991" s="138" t="s">
        <v>58</v>
      </c>
      <c r="C991" s="138" t="s">
        <v>563</v>
      </c>
      <c r="D991" s="138" t="s">
        <v>114</v>
      </c>
      <c r="E991" s="138" t="s">
        <v>564</v>
      </c>
      <c r="F991" s="138" t="s">
        <v>180</v>
      </c>
      <c r="G991" s="138" t="s">
        <v>1355</v>
      </c>
      <c r="H991" s="139">
        <v>1437</v>
      </c>
      <c r="I991" s="137">
        <v>1</v>
      </c>
      <c r="J991" s="140">
        <f>นครพนม!F90</f>
        <v>554187.30000000005</v>
      </c>
      <c r="K991" s="141">
        <f>นครพนม!AM90</f>
        <v>563463.85000000009</v>
      </c>
      <c r="L991" s="142">
        <f>นครพนม!AN90</f>
        <v>634170.33000000007</v>
      </c>
      <c r="M991" s="142">
        <f>นครพนม!AO90</f>
        <v>549108.87</v>
      </c>
      <c r="N991" s="138"/>
      <c r="O991" s="138"/>
      <c r="P991" s="138"/>
      <c r="Q991" s="130">
        <f t="shared" si="36"/>
        <v>85061.460000000079</v>
      </c>
      <c r="R991" s="131">
        <f t="shared" si="37"/>
        <v>441.31546972860133</v>
      </c>
    </row>
    <row r="992" spans="1:18" x14ac:dyDescent="0.35">
      <c r="A992" s="137">
        <v>4</v>
      </c>
      <c r="B992" s="138" t="s">
        <v>58</v>
      </c>
      <c r="C992" s="138" t="s">
        <v>563</v>
      </c>
      <c r="D992" s="138" t="s">
        <v>114</v>
      </c>
      <c r="E992" s="138" t="s">
        <v>564</v>
      </c>
      <c r="F992" s="138" t="s">
        <v>180</v>
      </c>
      <c r="G992" s="138" t="s">
        <v>1356</v>
      </c>
      <c r="H992" s="139">
        <v>3388</v>
      </c>
      <c r="I992" s="137">
        <v>3</v>
      </c>
      <c r="J992" s="140">
        <f>นครพนม!F91</f>
        <v>567957.94999999995</v>
      </c>
      <c r="K992" s="141">
        <f>นครพนม!AM91</f>
        <v>633350.81999999995</v>
      </c>
      <c r="L992" s="142">
        <f>นครพนม!AN91</f>
        <v>1000052.82</v>
      </c>
      <c r="M992" s="142">
        <f>นครพนม!AO91</f>
        <v>658829.26</v>
      </c>
      <c r="N992" s="138"/>
      <c r="O992" s="138"/>
      <c r="P992" s="138"/>
      <c r="Q992" s="130">
        <f t="shared" si="36"/>
        <v>341223.55999999994</v>
      </c>
      <c r="R992" s="131">
        <f t="shared" si="37"/>
        <v>295.1749763872491</v>
      </c>
    </row>
    <row r="993" spans="1:18" x14ac:dyDescent="0.35">
      <c r="A993" s="137">
        <v>5</v>
      </c>
      <c r="B993" s="138" t="s">
        <v>58</v>
      </c>
      <c r="C993" s="138" t="s">
        <v>563</v>
      </c>
      <c r="D993" s="138" t="s">
        <v>114</v>
      </c>
      <c r="E993" s="138" t="s">
        <v>564</v>
      </c>
      <c r="F993" s="138" t="s">
        <v>180</v>
      </c>
      <c r="G993" s="138" t="s">
        <v>1357</v>
      </c>
      <c r="H993" s="139">
        <v>2340</v>
      </c>
      <c r="I993" s="137">
        <v>2</v>
      </c>
      <c r="J993" s="140">
        <f>นครพนม!F92</f>
        <v>557734.73</v>
      </c>
      <c r="K993" s="141">
        <f>นครพนม!AM92</f>
        <v>667902.05000000005</v>
      </c>
      <c r="L993" s="142">
        <f>นครพนม!AN92</f>
        <v>728711.11</v>
      </c>
      <c r="M993" s="142">
        <f>นครพนม!AO92</f>
        <v>470588.89</v>
      </c>
      <c r="N993" s="138"/>
      <c r="O993" s="138"/>
      <c r="P993" s="138"/>
      <c r="Q993" s="130">
        <f t="shared" si="36"/>
        <v>258122.21999999997</v>
      </c>
      <c r="R993" s="131">
        <f t="shared" si="37"/>
        <v>311.41500427350428</v>
      </c>
    </row>
    <row r="994" spans="1:18" x14ac:dyDescent="0.35">
      <c r="A994" s="137">
        <v>6</v>
      </c>
      <c r="B994" s="138" t="s">
        <v>58</v>
      </c>
      <c r="C994" s="138" t="s">
        <v>563</v>
      </c>
      <c r="D994" s="138" t="s">
        <v>114</v>
      </c>
      <c r="E994" s="138" t="s">
        <v>564</v>
      </c>
      <c r="F994" s="138" t="s">
        <v>180</v>
      </c>
      <c r="G994" s="138" t="s">
        <v>1358</v>
      </c>
      <c r="H994" s="139">
        <v>2160</v>
      </c>
      <c r="I994" s="137">
        <v>2</v>
      </c>
      <c r="J994" s="140">
        <f>นครพนม!F93</f>
        <v>408907.83</v>
      </c>
      <c r="K994" s="141">
        <f>นครพนม!AM93</f>
        <v>477588.48000000004</v>
      </c>
      <c r="L994" s="142">
        <f>นครพนม!AN93</f>
        <v>837247.22</v>
      </c>
      <c r="M994" s="142">
        <f>นครพนม!AO93</f>
        <v>568085.30000000005</v>
      </c>
      <c r="N994" s="138"/>
      <c r="O994" s="138"/>
      <c r="P994" s="138"/>
      <c r="Q994" s="130">
        <f t="shared" si="36"/>
        <v>269161.91999999993</v>
      </c>
      <c r="R994" s="131">
        <f t="shared" si="37"/>
        <v>387.6144537037037</v>
      </c>
    </row>
    <row r="995" spans="1:18" x14ac:dyDescent="0.35">
      <c r="A995" s="137">
        <v>7</v>
      </c>
      <c r="B995" s="138" t="s">
        <v>58</v>
      </c>
      <c r="C995" s="138" t="s">
        <v>563</v>
      </c>
      <c r="D995" s="138" t="s">
        <v>114</v>
      </c>
      <c r="E995" s="138" t="s">
        <v>564</v>
      </c>
      <c r="F995" s="138" t="s">
        <v>180</v>
      </c>
      <c r="G995" s="138" t="s">
        <v>1359</v>
      </c>
      <c r="H995" s="139">
        <v>1723</v>
      </c>
      <c r="I995" s="137">
        <v>2</v>
      </c>
      <c r="J995" s="140">
        <f>นครพนม!F94</f>
        <v>588705.30000000005</v>
      </c>
      <c r="K995" s="141">
        <f>นครพนม!AM94</f>
        <v>591074.26</v>
      </c>
      <c r="L995" s="142">
        <f>นครพนม!AN94</f>
        <v>777717.59</v>
      </c>
      <c r="M995" s="142">
        <f>นครพนม!AO94</f>
        <v>407638.65</v>
      </c>
      <c r="N995" s="138"/>
      <c r="O995" s="138"/>
      <c r="P995" s="138"/>
      <c r="Q995" s="130">
        <f t="shared" si="36"/>
        <v>370078.93999999994</v>
      </c>
      <c r="R995" s="131">
        <f t="shared" si="37"/>
        <v>451.37410911201391</v>
      </c>
    </row>
    <row r="996" spans="1:18" x14ac:dyDescent="0.35">
      <c r="A996" s="137">
        <v>8</v>
      </c>
      <c r="B996" s="138" t="s">
        <v>58</v>
      </c>
      <c r="C996" s="138" t="s">
        <v>563</v>
      </c>
      <c r="D996" s="138" t="s">
        <v>114</v>
      </c>
      <c r="E996" s="138" t="s">
        <v>564</v>
      </c>
      <c r="F996" s="138" t="s">
        <v>180</v>
      </c>
      <c r="G996" s="138" t="s">
        <v>1360</v>
      </c>
      <c r="H996" s="139">
        <v>2675</v>
      </c>
      <c r="I996" s="137">
        <v>2</v>
      </c>
      <c r="J996" s="140">
        <f>นครพนม!F95</f>
        <v>716551.21</v>
      </c>
      <c r="K996" s="141">
        <f>นครพนม!AM95</f>
        <v>776266.45</v>
      </c>
      <c r="L996" s="142">
        <f>นครพนม!AN95</f>
        <v>872975.05</v>
      </c>
      <c r="M996" s="142">
        <f>นครพนม!AO95</f>
        <v>501651.25</v>
      </c>
      <c r="N996" s="138"/>
      <c r="O996" s="138"/>
      <c r="P996" s="138"/>
      <c r="Q996" s="130">
        <f t="shared" si="36"/>
        <v>371323.80000000005</v>
      </c>
      <c r="R996" s="131">
        <f t="shared" si="37"/>
        <v>326.34581308411219</v>
      </c>
    </row>
    <row r="997" spans="1:18" x14ac:dyDescent="0.35">
      <c r="A997" s="137">
        <v>9</v>
      </c>
      <c r="B997" s="138" t="s">
        <v>58</v>
      </c>
      <c r="C997" s="138" t="s">
        <v>563</v>
      </c>
      <c r="D997" s="138" t="s">
        <v>114</v>
      </c>
      <c r="E997" s="138" t="s">
        <v>564</v>
      </c>
      <c r="F997" s="138" t="s">
        <v>180</v>
      </c>
      <c r="G997" s="138" t="s">
        <v>1361</v>
      </c>
      <c r="H997" s="139">
        <v>1715</v>
      </c>
      <c r="I997" s="137">
        <v>2</v>
      </c>
      <c r="J997" s="140">
        <f>นครพนม!F96</f>
        <v>510088.48</v>
      </c>
      <c r="K997" s="141">
        <f>นครพนม!AM96</f>
        <v>611243.05000000005</v>
      </c>
      <c r="L997" s="142">
        <f>นครพนม!AN96</f>
        <v>812583.91999999993</v>
      </c>
      <c r="M997" s="142">
        <f>นครพนม!AO96</f>
        <v>488686.58</v>
      </c>
      <c r="N997" s="138"/>
      <c r="O997" s="138"/>
      <c r="P997" s="138"/>
      <c r="Q997" s="130">
        <f t="shared" si="36"/>
        <v>323897.33999999991</v>
      </c>
      <c r="R997" s="131">
        <f t="shared" si="37"/>
        <v>473.8098658892128</v>
      </c>
    </row>
    <row r="998" spans="1:18" x14ac:dyDescent="0.35">
      <c r="A998" s="137">
        <v>10</v>
      </c>
      <c r="B998" s="138" t="s">
        <v>58</v>
      </c>
      <c r="C998" s="138" t="s">
        <v>563</v>
      </c>
      <c r="D998" s="138" t="s">
        <v>114</v>
      </c>
      <c r="E998" s="138" t="s">
        <v>564</v>
      </c>
      <c r="F998" s="138" t="s">
        <v>180</v>
      </c>
      <c r="G998" s="138" t="s">
        <v>1362</v>
      </c>
      <c r="H998" s="139">
        <v>3187</v>
      </c>
      <c r="I998" s="137">
        <v>3</v>
      </c>
      <c r="J998" s="140">
        <f>นครพนม!F97</f>
        <v>537428.88</v>
      </c>
      <c r="K998" s="141">
        <f>นครพนม!AM97</f>
        <v>611145.96</v>
      </c>
      <c r="L998" s="142">
        <f>นครพนม!AN97</f>
        <v>1048579.99</v>
      </c>
      <c r="M998" s="142">
        <f>นครพนม!AO97</f>
        <v>600366.32000000007</v>
      </c>
      <c r="N998" s="138"/>
      <c r="O998" s="138"/>
      <c r="P998" s="138"/>
      <c r="Q998" s="130">
        <f t="shared" si="36"/>
        <v>448213.66999999993</v>
      </c>
      <c r="R998" s="131">
        <f t="shared" si="37"/>
        <v>329.01788202070912</v>
      </c>
    </row>
    <row r="999" spans="1:18" x14ac:dyDescent="0.35">
      <c r="A999" s="137">
        <v>11</v>
      </c>
      <c r="B999" s="138" t="s">
        <v>58</v>
      </c>
      <c r="C999" s="138" t="s">
        <v>563</v>
      </c>
      <c r="D999" s="138" t="s">
        <v>114</v>
      </c>
      <c r="E999" s="138" t="s">
        <v>564</v>
      </c>
      <c r="F999" s="138" t="s">
        <v>180</v>
      </c>
      <c r="G999" s="138" t="s">
        <v>1363</v>
      </c>
      <c r="H999" s="139">
        <v>2867</v>
      </c>
      <c r="I999" s="137">
        <v>2</v>
      </c>
      <c r="J999" s="140">
        <f>นครพนม!F98</f>
        <v>544986.29</v>
      </c>
      <c r="K999" s="141">
        <f>นครพนม!AM98</f>
        <v>587588.38</v>
      </c>
      <c r="L999" s="142">
        <f>นครพนม!AN98</f>
        <v>793785.56</v>
      </c>
      <c r="M999" s="142">
        <f>นครพนม!AO98</f>
        <v>489461.58</v>
      </c>
      <c r="N999" s="138"/>
      <c r="O999" s="138"/>
      <c r="P999" s="138"/>
      <c r="Q999" s="130">
        <f t="shared" si="36"/>
        <v>304323.98000000004</v>
      </c>
      <c r="R999" s="131">
        <f t="shared" si="37"/>
        <v>276.86974537844441</v>
      </c>
    </row>
    <row r="1000" spans="1:18" x14ac:dyDescent="0.35">
      <c r="A1000" s="137">
        <v>12</v>
      </c>
      <c r="B1000" s="138" t="s">
        <v>58</v>
      </c>
      <c r="C1000" s="138" t="s">
        <v>563</v>
      </c>
      <c r="D1000" s="138" t="s">
        <v>114</v>
      </c>
      <c r="E1000" s="138" t="s">
        <v>564</v>
      </c>
      <c r="F1000" s="138" t="s">
        <v>180</v>
      </c>
      <c r="G1000" s="138" t="s">
        <v>1364</v>
      </c>
      <c r="H1000" s="139">
        <v>3076</v>
      </c>
      <c r="I1000" s="137">
        <v>3</v>
      </c>
      <c r="J1000" s="140">
        <f>นครพนม!F99</f>
        <v>558480.87</v>
      </c>
      <c r="K1000" s="141">
        <f>นครพนม!AM99</f>
        <v>606998.63</v>
      </c>
      <c r="L1000" s="142">
        <f>นครพนม!AN99</f>
        <v>944831.17</v>
      </c>
      <c r="M1000" s="142">
        <f>นครพนม!AO99</f>
        <v>676420.82</v>
      </c>
      <c r="N1000" s="138"/>
      <c r="O1000" s="138"/>
      <c r="P1000" s="138"/>
      <c r="Q1000" s="130">
        <f t="shared" si="36"/>
        <v>268410.35000000009</v>
      </c>
      <c r="R1000" s="131">
        <f t="shared" si="37"/>
        <v>307.16227893368011</v>
      </c>
    </row>
    <row r="1001" spans="1:18" x14ac:dyDescent="0.35">
      <c r="A1001" s="137">
        <v>13</v>
      </c>
      <c r="B1001" s="138" t="s">
        <v>58</v>
      </c>
      <c r="C1001" s="138" t="s">
        <v>563</v>
      </c>
      <c r="D1001" s="138" t="s">
        <v>114</v>
      </c>
      <c r="E1001" s="138" t="s">
        <v>564</v>
      </c>
      <c r="F1001" s="138" t="s">
        <v>180</v>
      </c>
      <c r="G1001" s="138" t="s">
        <v>1365</v>
      </c>
      <c r="H1001" s="139">
        <v>2086</v>
      </c>
      <c r="I1001" s="137">
        <v>2</v>
      </c>
      <c r="J1001" s="140">
        <f>นครพนม!F100</f>
        <v>448567.07</v>
      </c>
      <c r="K1001" s="141">
        <f>นครพนม!AM100</f>
        <v>535565.27</v>
      </c>
      <c r="L1001" s="142">
        <f>นครพนม!AN100</f>
        <v>844599.15999999992</v>
      </c>
      <c r="M1001" s="142">
        <f>นครพนม!AO100</f>
        <v>473187.79</v>
      </c>
      <c r="N1001" s="138"/>
      <c r="O1001" s="138"/>
      <c r="P1001" s="138"/>
      <c r="Q1001" s="130">
        <f t="shared" si="36"/>
        <v>371411.36999999994</v>
      </c>
      <c r="R1001" s="131">
        <f t="shared" si="37"/>
        <v>404.88933844678809</v>
      </c>
    </row>
    <row r="1002" spans="1:18" x14ac:dyDescent="0.35">
      <c r="A1002" s="137">
        <v>14</v>
      </c>
      <c r="B1002" s="138" t="s">
        <v>58</v>
      </c>
      <c r="C1002" s="138" t="s">
        <v>563</v>
      </c>
      <c r="D1002" s="138" t="s">
        <v>114</v>
      </c>
      <c r="E1002" s="138" t="s">
        <v>564</v>
      </c>
      <c r="F1002" s="138" t="s">
        <v>180</v>
      </c>
      <c r="G1002" s="138" t="s">
        <v>1366</v>
      </c>
      <c r="H1002" s="139">
        <v>1893</v>
      </c>
      <c r="I1002" s="137">
        <v>2</v>
      </c>
      <c r="J1002" s="140">
        <f>นครพนม!F101</f>
        <v>471548.64</v>
      </c>
      <c r="K1002" s="141">
        <f>นครพนม!AM101</f>
        <v>802534.69</v>
      </c>
      <c r="L1002" s="142">
        <f>นครพนม!AN101</f>
        <v>719309.65999999992</v>
      </c>
      <c r="M1002" s="142">
        <f>นครพนม!AO101</f>
        <v>722834.62</v>
      </c>
      <c r="N1002" s="138"/>
      <c r="O1002" s="138"/>
      <c r="P1002" s="138"/>
      <c r="Q1002" s="130">
        <f t="shared" si="36"/>
        <v>-3524.9600000000792</v>
      </c>
      <c r="R1002" s="131">
        <f t="shared" si="37"/>
        <v>379.98397253037501</v>
      </c>
    </row>
    <row r="1003" spans="1:18" x14ac:dyDescent="0.35">
      <c r="A1003" s="137">
        <v>15</v>
      </c>
      <c r="B1003" s="138" t="s">
        <v>58</v>
      </c>
      <c r="C1003" s="138" t="s">
        <v>563</v>
      </c>
      <c r="D1003" s="138" t="s">
        <v>114</v>
      </c>
      <c r="E1003" s="138" t="s">
        <v>564</v>
      </c>
      <c r="F1003" s="138" t="s">
        <v>180</v>
      </c>
      <c r="G1003" s="138" t="s">
        <v>1367</v>
      </c>
      <c r="H1003" s="139">
        <v>2677</v>
      </c>
      <c r="I1003" s="137">
        <v>2</v>
      </c>
      <c r="J1003" s="140">
        <f>นครพนม!F102</f>
        <v>519595.54</v>
      </c>
      <c r="K1003" s="141">
        <f>นครพนม!AM102</f>
        <v>554423.41</v>
      </c>
      <c r="L1003" s="142">
        <f>นครพนม!AN102</f>
        <v>815765</v>
      </c>
      <c r="M1003" s="142">
        <f>นครพนม!AO102</f>
        <v>580640.34</v>
      </c>
      <c r="N1003" s="138"/>
      <c r="O1003" s="138"/>
      <c r="P1003" s="138"/>
      <c r="Q1003" s="130">
        <f t="shared" si="36"/>
        <v>235124.66000000003</v>
      </c>
      <c r="R1003" s="131">
        <f t="shared" si="37"/>
        <v>304.73104221143069</v>
      </c>
    </row>
    <row r="1004" spans="1:18" x14ac:dyDescent="0.35">
      <c r="A1004" s="137">
        <v>16</v>
      </c>
      <c r="B1004" s="138" t="s">
        <v>58</v>
      </c>
      <c r="C1004" s="138" t="s">
        <v>563</v>
      </c>
      <c r="D1004" s="138" t="s">
        <v>114</v>
      </c>
      <c r="E1004" s="138" t="s">
        <v>564</v>
      </c>
      <c r="F1004" s="138" t="s">
        <v>180</v>
      </c>
      <c r="G1004" s="138" t="s">
        <v>1368</v>
      </c>
      <c r="H1004" s="139">
        <v>2827</v>
      </c>
      <c r="I1004" s="137">
        <v>2</v>
      </c>
      <c r="J1004" s="140">
        <f>นครพนม!F103</f>
        <v>634393.94999999995</v>
      </c>
      <c r="K1004" s="141">
        <f>นครพนม!AM103</f>
        <v>749103.62999999989</v>
      </c>
      <c r="L1004" s="142">
        <f>นครพนม!AN103</f>
        <v>837080.51</v>
      </c>
      <c r="M1004" s="142">
        <f>นครพนม!AO103</f>
        <v>574317.53</v>
      </c>
      <c r="N1004" s="138"/>
      <c r="O1004" s="138"/>
      <c r="P1004" s="138"/>
      <c r="Q1004" s="130">
        <f t="shared" si="36"/>
        <v>262762.98</v>
      </c>
      <c r="R1004" s="131">
        <f t="shared" si="37"/>
        <v>296.10205518217191</v>
      </c>
    </row>
    <row r="1005" spans="1:18" x14ac:dyDescent="0.35">
      <c r="A1005" s="137">
        <v>17</v>
      </c>
      <c r="B1005" s="138" t="s">
        <v>58</v>
      </c>
      <c r="C1005" s="138" t="s">
        <v>563</v>
      </c>
      <c r="D1005" s="138" t="s">
        <v>114</v>
      </c>
      <c r="E1005" s="138" t="s">
        <v>564</v>
      </c>
      <c r="F1005" s="138" t="s">
        <v>180</v>
      </c>
      <c r="G1005" s="138" t="s">
        <v>1369</v>
      </c>
      <c r="H1005" s="139">
        <v>3372</v>
      </c>
      <c r="I1005" s="137">
        <v>3</v>
      </c>
      <c r="J1005" s="140">
        <f>นครพนม!F104</f>
        <v>631340.39</v>
      </c>
      <c r="K1005" s="141">
        <f>นครพนม!AM104</f>
        <v>697519.57000000007</v>
      </c>
      <c r="L1005" s="142">
        <f>นครพนม!AN104</f>
        <v>965024.70000000007</v>
      </c>
      <c r="M1005" s="142">
        <f>นครพนม!AO104</f>
        <v>628482.68000000005</v>
      </c>
      <c r="N1005" s="138"/>
      <c r="O1005" s="138"/>
      <c r="P1005" s="138"/>
      <c r="Q1005" s="130">
        <f t="shared" si="36"/>
        <v>336542.02</v>
      </c>
      <c r="R1005" s="131">
        <f t="shared" si="37"/>
        <v>286.18763345195731</v>
      </c>
    </row>
    <row r="1006" spans="1:18" x14ac:dyDescent="0.35">
      <c r="A1006" s="137">
        <v>18</v>
      </c>
      <c r="B1006" s="138" t="s">
        <v>58</v>
      </c>
      <c r="C1006" s="138" t="s">
        <v>563</v>
      </c>
      <c r="D1006" s="138" t="s">
        <v>114</v>
      </c>
      <c r="E1006" s="138" t="s">
        <v>564</v>
      </c>
      <c r="F1006" s="138" t="s">
        <v>180</v>
      </c>
      <c r="G1006" s="138" t="s">
        <v>1370</v>
      </c>
      <c r="H1006" s="139">
        <v>1747</v>
      </c>
      <c r="I1006" s="137">
        <v>2</v>
      </c>
      <c r="J1006" s="140">
        <f>นครพนม!F105</f>
        <v>836050.63</v>
      </c>
      <c r="K1006" s="141">
        <f>นครพนม!AM105</f>
        <v>826200.71</v>
      </c>
      <c r="L1006" s="142">
        <f>นครพนม!AN105</f>
        <v>938480.28999999992</v>
      </c>
      <c r="M1006" s="142">
        <f>นครพนม!AO105</f>
        <v>583920.07000000007</v>
      </c>
      <c r="N1006" s="138"/>
      <c r="O1006" s="138"/>
      <c r="P1006" s="138"/>
      <c r="Q1006" s="130">
        <f t="shared" si="36"/>
        <v>354560.21999999986</v>
      </c>
      <c r="R1006" s="131">
        <f t="shared" si="37"/>
        <v>537.19535775615338</v>
      </c>
    </row>
    <row r="1007" spans="1:18" x14ac:dyDescent="0.35">
      <c r="A1007" s="137">
        <v>19</v>
      </c>
      <c r="B1007" s="138" t="s">
        <v>58</v>
      </c>
      <c r="C1007" s="138" t="s">
        <v>563</v>
      </c>
      <c r="D1007" s="138" t="s">
        <v>114</v>
      </c>
      <c r="E1007" s="138" t="s">
        <v>564</v>
      </c>
      <c r="F1007" s="138" t="s">
        <v>180</v>
      </c>
      <c r="G1007" s="138" t="s">
        <v>1371</v>
      </c>
      <c r="H1007" s="139">
        <v>2607</v>
      </c>
      <c r="I1007" s="137">
        <v>2</v>
      </c>
      <c r="J1007" s="140">
        <f>นครพนม!F106</f>
        <v>435508.17</v>
      </c>
      <c r="K1007" s="141">
        <f>นครพนม!AM106</f>
        <v>529114.46</v>
      </c>
      <c r="L1007" s="142">
        <f>นครพนม!AN106</f>
        <v>831496.92999999993</v>
      </c>
      <c r="M1007" s="142">
        <f>นครพนม!AO106</f>
        <v>624734.02</v>
      </c>
      <c r="N1007" s="138"/>
      <c r="O1007" s="138"/>
      <c r="P1007" s="138"/>
      <c r="Q1007" s="130">
        <f t="shared" si="36"/>
        <v>206762.90999999992</v>
      </c>
      <c r="R1007" s="131">
        <f t="shared" si="37"/>
        <v>318.94780590717295</v>
      </c>
    </row>
    <row r="1008" spans="1:18" x14ac:dyDescent="0.35">
      <c r="A1008" s="137">
        <v>20</v>
      </c>
      <c r="B1008" s="138" t="s">
        <v>58</v>
      </c>
      <c r="C1008" s="138" t="s">
        <v>563</v>
      </c>
      <c r="D1008" s="138" t="s">
        <v>114</v>
      </c>
      <c r="E1008" s="138" t="s">
        <v>564</v>
      </c>
      <c r="F1008" s="138" t="s">
        <v>180</v>
      </c>
      <c r="G1008" s="138" t="s">
        <v>1372</v>
      </c>
      <c r="H1008" s="139">
        <v>2124</v>
      </c>
      <c r="I1008" s="137">
        <v>2</v>
      </c>
      <c r="J1008" s="140">
        <f>นครพนม!F107</f>
        <v>1181510.7</v>
      </c>
      <c r="K1008" s="141">
        <f>นครพนม!AM107</f>
        <v>1200339.73</v>
      </c>
      <c r="L1008" s="142">
        <f>นครพนม!AN107</f>
        <v>1073537.96</v>
      </c>
      <c r="M1008" s="142">
        <f>นครพนม!AO107</f>
        <v>537200.37</v>
      </c>
      <c r="N1008" s="138"/>
      <c r="O1008" s="138"/>
      <c r="P1008" s="138"/>
      <c r="Q1008" s="130">
        <f t="shared" si="36"/>
        <v>536337.59</v>
      </c>
      <c r="R1008" s="131">
        <f t="shared" si="37"/>
        <v>505.4321845574388</v>
      </c>
    </row>
    <row r="1009" spans="1:18" s="149" customFormat="1" x14ac:dyDescent="0.35">
      <c r="A1009" s="143">
        <v>7</v>
      </c>
      <c r="B1009" s="144" t="s">
        <v>58</v>
      </c>
      <c r="C1009" s="144"/>
      <c r="D1009" s="144"/>
      <c r="E1009" s="236" t="s">
        <v>77</v>
      </c>
      <c r="F1009" s="236"/>
      <c r="G1009" s="236" t="s">
        <v>566</v>
      </c>
      <c r="H1009" s="150">
        <f>SUM(H989:H1008)</f>
        <v>47612</v>
      </c>
      <c r="I1009" s="143"/>
      <c r="J1009" s="146">
        <f>SUM(J989:J1008)</f>
        <v>11143830.59</v>
      </c>
      <c r="K1009" s="146">
        <f>SUM(K989:K1008)</f>
        <v>12430821.810000002</v>
      </c>
      <c r="L1009" s="146">
        <f>SUM(L989:L1008)</f>
        <v>15874245.969999999</v>
      </c>
      <c r="M1009" s="146">
        <f>SUM(M989:M1008)</f>
        <v>10601812</v>
      </c>
      <c r="N1009" s="144">
        <v>19</v>
      </c>
      <c r="O1009" s="144">
        <v>19</v>
      </c>
      <c r="P1009" s="144">
        <f>N1009-O1009</f>
        <v>0</v>
      </c>
      <c r="Q1009" s="147">
        <f t="shared" si="36"/>
        <v>5272433.9699999988</v>
      </c>
      <c r="R1009" s="148">
        <f>L1009/H1009</f>
        <v>333.40850982945472</v>
      </c>
    </row>
    <row r="1010" spans="1:18" x14ac:dyDescent="0.35">
      <c r="A1010" s="137">
        <v>1</v>
      </c>
      <c r="B1010" s="138" t="s">
        <v>58</v>
      </c>
      <c r="C1010" s="138" t="s">
        <v>567</v>
      </c>
      <c r="D1010" s="138" t="s">
        <v>121</v>
      </c>
      <c r="E1010" s="138" t="s">
        <v>568</v>
      </c>
      <c r="F1010" s="138" t="s">
        <v>210</v>
      </c>
      <c r="G1010" s="138" t="s">
        <v>569</v>
      </c>
      <c r="H1010" s="139"/>
      <c r="I1010" s="137"/>
      <c r="J1010" s="140"/>
      <c r="K1010" s="141"/>
      <c r="L1010" s="142"/>
      <c r="M1010" s="142"/>
      <c r="N1010" s="138"/>
      <c r="O1010" s="138"/>
      <c r="P1010" s="138"/>
    </row>
    <row r="1011" spans="1:18" x14ac:dyDescent="0.35">
      <c r="A1011" s="137">
        <v>2</v>
      </c>
      <c r="B1011" s="138" t="s">
        <v>58</v>
      </c>
      <c r="C1011" s="138" t="s">
        <v>567</v>
      </c>
      <c r="D1011" s="138" t="s">
        <v>121</v>
      </c>
      <c r="E1011" s="138" t="s">
        <v>568</v>
      </c>
      <c r="F1011" s="138" t="s">
        <v>180</v>
      </c>
      <c r="G1011" s="138" t="s">
        <v>1373</v>
      </c>
      <c r="H1011" s="139">
        <v>2908</v>
      </c>
      <c r="I1011" s="137">
        <v>2</v>
      </c>
      <c r="J1011" s="140">
        <f>นครพนม!F108</f>
        <v>428127.78</v>
      </c>
      <c r="K1011" s="141">
        <f>นครพนม!AM108</f>
        <v>444436.14</v>
      </c>
      <c r="L1011" s="142">
        <f>นครพนม!AN108</f>
        <v>783493.9</v>
      </c>
      <c r="M1011" s="142">
        <f>นครพนม!AO108</f>
        <v>571682.88</v>
      </c>
      <c r="N1011" s="138"/>
      <c r="O1011" s="138"/>
      <c r="P1011" s="138"/>
      <c r="Q1011" s="130">
        <f t="shared" si="36"/>
        <v>211811.02000000002</v>
      </c>
      <c r="R1011" s="131">
        <f t="shared" si="37"/>
        <v>269.42706327372764</v>
      </c>
    </row>
    <row r="1012" spans="1:18" x14ac:dyDescent="0.35">
      <c r="A1012" s="137">
        <v>3</v>
      </c>
      <c r="B1012" s="138" t="s">
        <v>58</v>
      </c>
      <c r="C1012" s="138" t="s">
        <v>567</v>
      </c>
      <c r="D1012" s="138" t="s">
        <v>121</v>
      </c>
      <c r="E1012" s="138" t="s">
        <v>568</v>
      </c>
      <c r="F1012" s="138" t="s">
        <v>180</v>
      </c>
      <c r="G1012" s="138" t="s">
        <v>1374</v>
      </c>
      <c r="H1012" s="139">
        <v>2944</v>
      </c>
      <c r="I1012" s="137">
        <v>2</v>
      </c>
      <c r="J1012" s="140">
        <f>นครพนม!F109</f>
        <v>686171.47</v>
      </c>
      <c r="K1012" s="141">
        <f>นครพนม!AM109</f>
        <v>688850.19</v>
      </c>
      <c r="L1012" s="142">
        <f>นครพนม!AN109</f>
        <v>714948.57000000007</v>
      </c>
      <c r="M1012" s="142">
        <f>นครพนม!AO109</f>
        <v>588877.82999999996</v>
      </c>
      <c r="N1012" s="138"/>
      <c r="O1012" s="138"/>
      <c r="P1012" s="138"/>
      <c r="Q1012" s="130">
        <f t="shared" si="36"/>
        <v>126070.74000000011</v>
      </c>
      <c r="R1012" s="131">
        <f t="shared" si="37"/>
        <v>242.84937839673916</v>
      </c>
    </row>
    <row r="1013" spans="1:18" x14ac:dyDescent="0.35">
      <c r="A1013" s="137">
        <v>4</v>
      </c>
      <c r="B1013" s="138" t="s">
        <v>58</v>
      </c>
      <c r="C1013" s="138" t="s">
        <v>567</v>
      </c>
      <c r="D1013" s="138" t="s">
        <v>121</v>
      </c>
      <c r="E1013" s="138" t="s">
        <v>568</v>
      </c>
      <c r="F1013" s="138" t="s">
        <v>180</v>
      </c>
      <c r="G1013" s="138" t="s">
        <v>1375</v>
      </c>
      <c r="H1013" s="139">
        <v>4209</v>
      </c>
      <c r="I1013" s="137">
        <v>3</v>
      </c>
      <c r="J1013" s="140">
        <f>นครพนม!F110</f>
        <v>377092.41</v>
      </c>
      <c r="K1013" s="141">
        <f>นครพนม!AM110</f>
        <v>399472.98</v>
      </c>
      <c r="L1013" s="142">
        <f>นครพนม!AN110</f>
        <v>830355.17</v>
      </c>
      <c r="M1013" s="142">
        <f>นครพนม!AO110</f>
        <v>684588</v>
      </c>
      <c r="N1013" s="138"/>
      <c r="O1013" s="138"/>
      <c r="P1013" s="138"/>
      <c r="Q1013" s="130">
        <f t="shared" si="36"/>
        <v>145767.17000000004</v>
      </c>
      <c r="R1013" s="131">
        <f t="shared" si="37"/>
        <v>197.28086718935614</v>
      </c>
    </row>
    <row r="1014" spans="1:18" x14ac:dyDescent="0.35">
      <c r="A1014" s="137">
        <v>5</v>
      </c>
      <c r="B1014" s="138" t="s">
        <v>58</v>
      </c>
      <c r="C1014" s="138" t="s">
        <v>567</v>
      </c>
      <c r="D1014" s="138" t="s">
        <v>121</v>
      </c>
      <c r="E1014" s="138" t="s">
        <v>568</v>
      </c>
      <c r="F1014" s="138" t="s">
        <v>180</v>
      </c>
      <c r="G1014" s="138" t="s">
        <v>1376</v>
      </c>
      <c r="H1014" s="139">
        <v>4669</v>
      </c>
      <c r="I1014" s="137">
        <v>4</v>
      </c>
      <c r="J1014" s="140">
        <f>นครพนม!F111</f>
        <v>451704.57</v>
      </c>
      <c r="K1014" s="141">
        <f>นครพนม!AM111</f>
        <v>593017.38</v>
      </c>
      <c r="L1014" s="142">
        <f>นครพนม!AN111</f>
        <v>939787.8</v>
      </c>
      <c r="M1014" s="142">
        <f>นครพนม!AO111</f>
        <v>597788.77</v>
      </c>
      <c r="N1014" s="138"/>
      <c r="O1014" s="138"/>
      <c r="P1014" s="138"/>
      <c r="Q1014" s="130">
        <f t="shared" si="36"/>
        <v>341999.03</v>
      </c>
      <c r="R1014" s="131">
        <f t="shared" si="37"/>
        <v>201.28245877061471</v>
      </c>
    </row>
    <row r="1015" spans="1:18" x14ac:dyDescent="0.35">
      <c r="A1015" s="137">
        <v>6</v>
      </c>
      <c r="B1015" s="138" t="s">
        <v>58</v>
      </c>
      <c r="C1015" s="138" t="s">
        <v>567</v>
      </c>
      <c r="D1015" s="138" t="s">
        <v>121</v>
      </c>
      <c r="E1015" s="138" t="s">
        <v>568</v>
      </c>
      <c r="F1015" s="138" t="s">
        <v>180</v>
      </c>
      <c r="G1015" s="138" t="s">
        <v>1377</v>
      </c>
      <c r="H1015" s="139">
        <v>2279</v>
      </c>
      <c r="I1015" s="137">
        <v>2</v>
      </c>
      <c r="J1015" s="140">
        <f>นครพนม!F112</f>
        <v>302887.59999999998</v>
      </c>
      <c r="K1015" s="141">
        <f>นครพนม!AM112</f>
        <v>376485.56999999995</v>
      </c>
      <c r="L1015" s="142">
        <f>นครพนม!AN112</f>
        <v>664110.41999999993</v>
      </c>
      <c r="M1015" s="142">
        <f>นครพนม!AO112</f>
        <v>525724.95000000007</v>
      </c>
      <c r="N1015" s="138"/>
      <c r="O1015" s="138"/>
      <c r="P1015" s="138"/>
      <c r="Q1015" s="130">
        <f t="shared" si="36"/>
        <v>138385.46999999986</v>
      </c>
      <c r="R1015" s="131">
        <f t="shared" si="37"/>
        <v>291.4043089074155</v>
      </c>
    </row>
    <row r="1016" spans="1:18" x14ac:dyDescent="0.35">
      <c r="A1016" s="137">
        <v>7</v>
      </c>
      <c r="B1016" s="138" t="s">
        <v>58</v>
      </c>
      <c r="C1016" s="138" t="s">
        <v>567</v>
      </c>
      <c r="D1016" s="138" t="s">
        <v>121</v>
      </c>
      <c r="E1016" s="138" t="s">
        <v>568</v>
      </c>
      <c r="F1016" s="138" t="s">
        <v>180</v>
      </c>
      <c r="G1016" s="138" t="s">
        <v>1378</v>
      </c>
      <c r="H1016" s="139">
        <v>723</v>
      </c>
      <c r="I1016" s="137">
        <v>1</v>
      </c>
      <c r="J1016" s="140">
        <f>นครพนม!F113</f>
        <v>321961.69</v>
      </c>
      <c r="K1016" s="141">
        <f>นครพนม!AM113</f>
        <v>318888.74000000005</v>
      </c>
      <c r="L1016" s="142">
        <f>นครพนม!AN113</f>
        <v>500486.06999999995</v>
      </c>
      <c r="M1016" s="142">
        <f>นครพนม!AO113</f>
        <v>406356.75</v>
      </c>
      <c r="N1016" s="138"/>
      <c r="O1016" s="138"/>
      <c r="P1016" s="138"/>
      <c r="Q1016" s="130">
        <f t="shared" si="36"/>
        <v>94129.319999999949</v>
      </c>
      <c r="R1016" s="131">
        <f t="shared" si="37"/>
        <v>692.23522821576762</v>
      </c>
    </row>
    <row r="1017" spans="1:18" x14ac:dyDescent="0.35">
      <c r="A1017" s="137">
        <v>8</v>
      </c>
      <c r="B1017" s="138" t="s">
        <v>58</v>
      </c>
      <c r="C1017" s="138" t="s">
        <v>567</v>
      </c>
      <c r="D1017" s="138" t="s">
        <v>121</v>
      </c>
      <c r="E1017" s="138" t="s">
        <v>568</v>
      </c>
      <c r="F1017" s="138" t="s">
        <v>180</v>
      </c>
      <c r="G1017" s="138" t="s">
        <v>1379</v>
      </c>
      <c r="H1017" s="139">
        <v>3567</v>
      </c>
      <c r="I1017" s="137">
        <v>3</v>
      </c>
      <c r="J1017" s="140">
        <f>นครพนม!F114</f>
        <v>256529.31</v>
      </c>
      <c r="K1017" s="141">
        <f>นครพนม!AM114</f>
        <v>316292.7</v>
      </c>
      <c r="L1017" s="142">
        <f>นครพนม!AN114</f>
        <v>728123.63</v>
      </c>
      <c r="M1017" s="142">
        <f>นครพนม!AO114</f>
        <v>617200.36</v>
      </c>
      <c r="N1017" s="138"/>
      <c r="O1017" s="138"/>
      <c r="P1017" s="138"/>
      <c r="Q1017" s="130">
        <f t="shared" si="36"/>
        <v>110923.27000000002</v>
      </c>
      <c r="R1017" s="131">
        <f t="shared" si="37"/>
        <v>204.12773479114102</v>
      </c>
    </row>
    <row r="1018" spans="1:18" x14ac:dyDescent="0.35">
      <c r="A1018" s="137">
        <v>9</v>
      </c>
      <c r="B1018" s="138" t="s">
        <v>58</v>
      </c>
      <c r="C1018" s="138" t="s">
        <v>567</v>
      </c>
      <c r="D1018" s="138" t="s">
        <v>121</v>
      </c>
      <c r="E1018" s="138" t="s">
        <v>568</v>
      </c>
      <c r="F1018" s="138" t="s">
        <v>180</v>
      </c>
      <c r="G1018" s="138" t="s">
        <v>1380</v>
      </c>
      <c r="H1018" s="139">
        <v>2416</v>
      </c>
      <c r="I1018" s="137">
        <v>2</v>
      </c>
      <c r="J1018" s="140">
        <f>นครพนม!F115</f>
        <v>446690.23</v>
      </c>
      <c r="K1018" s="141">
        <f>นครพนม!AM115</f>
        <v>513763.92999999993</v>
      </c>
      <c r="L1018" s="142">
        <f>นครพนม!AN115</f>
        <v>705485.72</v>
      </c>
      <c r="M1018" s="142">
        <f>นครพนม!AO115</f>
        <v>486269.85000000003</v>
      </c>
      <c r="N1018" s="138"/>
      <c r="O1018" s="138"/>
      <c r="P1018" s="138"/>
      <c r="Q1018" s="130">
        <f t="shared" si="36"/>
        <v>219215.86999999994</v>
      </c>
      <c r="R1018" s="131">
        <f t="shared" si="37"/>
        <v>292.00567880794699</v>
      </c>
    </row>
    <row r="1019" spans="1:18" x14ac:dyDescent="0.35">
      <c r="A1019" s="137">
        <v>10</v>
      </c>
      <c r="B1019" s="138" t="s">
        <v>58</v>
      </c>
      <c r="C1019" s="138" t="s">
        <v>567</v>
      </c>
      <c r="D1019" s="138" t="s">
        <v>121</v>
      </c>
      <c r="E1019" s="138" t="s">
        <v>568</v>
      </c>
      <c r="F1019" s="138" t="s">
        <v>180</v>
      </c>
      <c r="G1019" s="138" t="s">
        <v>1381</v>
      </c>
      <c r="H1019" s="139">
        <v>1268</v>
      </c>
      <c r="I1019" s="137">
        <v>1</v>
      </c>
      <c r="J1019" s="140">
        <f>นครพนม!F116</f>
        <v>358279.93</v>
      </c>
      <c r="K1019" s="141">
        <f>นครพนม!AM116</f>
        <v>415877.02999999997</v>
      </c>
      <c r="L1019" s="142">
        <f>นครพนม!AN116</f>
        <v>567909.58000000007</v>
      </c>
      <c r="M1019" s="142">
        <f>นครพนม!AO116</f>
        <v>431926.66000000003</v>
      </c>
      <c r="N1019" s="138"/>
      <c r="O1019" s="138"/>
      <c r="P1019" s="138"/>
      <c r="Q1019" s="130">
        <f t="shared" si="36"/>
        <v>135982.92000000004</v>
      </c>
      <c r="R1019" s="131">
        <f t="shared" si="37"/>
        <v>447.87821766561518</v>
      </c>
    </row>
    <row r="1020" spans="1:18" x14ac:dyDescent="0.35">
      <c r="A1020" s="137">
        <v>11</v>
      </c>
      <c r="B1020" s="138" t="s">
        <v>58</v>
      </c>
      <c r="C1020" s="138" t="s">
        <v>567</v>
      </c>
      <c r="D1020" s="138" t="s">
        <v>121</v>
      </c>
      <c r="E1020" s="138" t="s">
        <v>568</v>
      </c>
      <c r="F1020" s="138" t="s">
        <v>180</v>
      </c>
      <c r="G1020" s="138" t="s">
        <v>1382</v>
      </c>
      <c r="H1020" s="139">
        <v>3345</v>
      </c>
      <c r="I1020" s="137">
        <v>3</v>
      </c>
      <c r="J1020" s="140">
        <f>นครพนม!F117</f>
        <v>292540.51</v>
      </c>
      <c r="K1020" s="141">
        <f>นครพนม!AM117</f>
        <v>290218.12</v>
      </c>
      <c r="L1020" s="142">
        <f>นครพนม!AN117</f>
        <v>880108.13</v>
      </c>
      <c r="M1020" s="142">
        <f>นครพนม!AO117</f>
        <v>746790.03</v>
      </c>
      <c r="N1020" s="138"/>
      <c r="O1020" s="138"/>
      <c r="P1020" s="138"/>
      <c r="Q1020" s="130">
        <f t="shared" si="36"/>
        <v>133318.09999999998</v>
      </c>
      <c r="R1020" s="131">
        <f t="shared" si="37"/>
        <v>263.11154857997013</v>
      </c>
    </row>
    <row r="1021" spans="1:18" x14ac:dyDescent="0.35">
      <c r="A1021" s="137">
        <v>12</v>
      </c>
      <c r="B1021" s="138" t="s">
        <v>58</v>
      </c>
      <c r="C1021" s="138" t="s">
        <v>567</v>
      </c>
      <c r="D1021" s="138" t="s">
        <v>121</v>
      </c>
      <c r="E1021" s="138" t="s">
        <v>568</v>
      </c>
      <c r="F1021" s="138" t="s">
        <v>180</v>
      </c>
      <c r="G1021" s="138" t="s">
        <v>1383</v>
      </c>
      <c r="H1021" s="139">
        <v>1431</v>
      </c>
      <c r="I1021" s="137">
        <v>1</v>
      </c>
      <c r="J1021" s="140">
        <f>นครพนม!F118</f>
        <v>312390.51</v>
      </c>
      <c r="K1021" s="141">
        <f>นครพนม!AM118</f>
        <v>353065.89</v>
      </c>
      <c r="L1021" s="142">
        <f>นครพนม!AN118</f>
        <v>574724.21000000008</v>
      </c>
      <c r="M1021" s="142">
        <f>นครพนม!AO118</f>
        <v>441146.31</v>
      </c>
      <c r="N1021" s="138"/>
      <c r="O1021" s="138"/>
      <c r="P1021" s="138"/>
      <c r="Q1021" s="130">
        <f t="shared" si="36"/>
        <v>133577.90000000008</v>
      </c>
      <c r="R1021" s="131">
        <f t="shared" si="37"/>
        <v>401.62418588399726</v>
      </c>
    </row>
    <row r="1022" spans="1:18" x14ac:dyDescent="0.35">
      <c r="A1022" s="137">
        <v>13</v>
      </c>
      <c r="B1022" s="138" t="s">
        <v>58</v>
      </c>
      <c r="C1022" s="138" t="s">
        <v>567</v>
      </c>
      <c r="D1022" s="138" t="s">
        <v>121</v>
      </c>
      <c r="E1022" s="138" t="s">
        <v>568</v>
      </c>
      <c r="F1022" s="138" t="s">
        <v>180</v>
      </c>
      <c r="G1022" s="138" t="s">
        <v>1384</v>
      </c>
      <c r="H1022" s="139">
        <v>2020</v>
      </c>
      <c r="I1022" s="137">
        <v>2</v>
      </c>
      <c r="J1022" s="140">
        <f>นครพนม!F119</f>
        <v>191710.56</v>
      </c>
      <c r="K1022" s="141">
        <f>นครพนม!AM119</f>
        <v>177136.3</v>
      </c>
      <c r="L1022" s="142">
        <f>นครพนม!AN119</f>
        <v>682053.35</v>
      </c>
      <c r="M1022" s="142">
        <f>นครพนม!AO119</f>
        <v>597704.41</v>
      </c>
      <c r="N1022" s="138"/>
      <c r="O1022" s="138"/>
      <c r="P1022" s="138"/>
      <c r="Q1022" s="130">
        <f t="shared" si="36"/>
        <v>84348.939999999944</v>
      </c>
      <c r="R1022" s="131">
        <f t="shared" si="37"/>
        <v>337.65017326732669</v>
      </c>
    </row>
    <row r="1023" spans="1:18" x14ac:dyDescent="0.35">
      <c r="A1023" s="137">
        <v>14</v>
      </c>
      <c r="B1023" s="138" t="s">
        <v>58</v>
      </c>
      <c r="C1023" s="138" t="s">
        <v>567</v>
      </c>
      <c r="D1023" s="138" t="s">
        <v>121</v>
      </c>
      <c r="E1023" s="138" t="s">
        <v>568</v>
      </c>
      <c r="F1023" s="138" t="s">
        <v>180</v>
      </c>
      <c r="G1023" s="138" t="s">
        <v>1385</v>
      </c>
      <c r="H1023" s="139">
        <v>3005</v>
      </c>
      <c r="I1023" s="137">
        <v>3</v>
      </c>
      <c r="J1023" s="140">
        <f>นครพนม!F120</f>
        <v>377505.81</v>
      </c>
      <c r="K1023" s="141">
        <f>นครพนม!AM120</f>
        <v>423418.68</v>
      </c>
      <c r="L1023" s="142">
        <f>นครพนม!AN120</f>
        <v>729521.72</v>
      </c>
      <c r="M1023" s="142">
        <f>นครพนม!AO120</f>
        <v>550730.73</v>
      </c>
      <c r="N1023" s="138"/>
      <c r="O1023" s="138"/>
      <c r="P1023" s="138"/>
      <c r="Q1023" s="130">
        <f t="shared" si="36"/>
        <v>178790.99</v>
      </c>
      <c r="R1023" s="131">
        <f t="shared" si="37"/>
        <v>242.76929118136439</v>
      </c>
    </row>
    <row r="1024" spans="1:18" x14ac:dyDescent="0.35">
      <c r="A1024" s="137">
        <v>15</v>
      </c>
      <c r="B1024" s="138" t="s">
        <v>58</v>
      </c>
      <c r="C1024" s="138" t="s">
        <v>567</v>
      </c>
      <c r="D1024" s="138" t="s">
        <v>121</v>
      </c>
      <c r="E1024" s="138" t="s">
        <v>568</v>
      </c>
      <c r="F1024" s="138" t="s">
        <v>180</v>
      </c>
      <c r="G1024" s="138" t="s">
        <v>1386</v>
      </c>
      <c r="H1024" s="139">
        <v>2671</v>
      </c>
      <c r="I1024" s="137">
        <v>2</v>
      </c>
      <c r="J1024" s="140">
        <f>นครพนม!F121</f>
        <v>370858.15</v>
      </c>
      <c r="K1024" s="141">
        <f>นครพนม!AM121</f>
        <v>344892.33</v>
      </c>
      <c r="L1024" s="142">
        <f>นครพนม!AN121</f>
        <v>676037.14</v>
      </c>
      <c r="M1024" s="142">
        <f>นครพนม!AO121</f>
        <v>499016.68</v>
      </c>
      <c r="N1024" s="138"/>
      <c r="O1024" s="138"/>
      <c r="P1024" s="138"/>
      <c r="Q1024" s="130">
        <f t="shared" si="36"/>
        <v>177020.46000000002</v>
      </c>
      <c r="R1024" s="131">
        <f t="shared" si="37"/>
        <v>253.10263571695995</v>
      </c>
    </row>
    <row r="1025" spans="1:18" x14ac:dyDescent="0.35">
      <c r="A1025" s="137">
        <v>16</v>
      </c>
      <c r="B1025" s="138" t="s">
        <v>58</v>
      </c>
      <c r="C1025" s="138" t="s">
        <v>567</v>
      </c>
      <c r="D1025" s="138" t="s">
        <v>121</v>
      </c>
      <c r="E1025" s="138" t="s">
        <v>568</v>
      </c>
      <c r="F1025" s="138" t="s">
        <v>180</v>
      </c>
      <c r="G1025" s="138" t="s">
        <v>1387</v>
      </c>
      <c r="H1025" s="139">
        <v>1913</v>
      </c>
      <c r="I1025" s="137">
        <v>2</v>
      </c>
      <c r="J1025" s="140">
        <f>นครพนม!F122</f>
        <v>292804.59000000003</v>
      </c>
      <c r="K1025" s="141">
        <f>นครพนม!AM122</f>
        <v>536575.79</v>
      </c>
      <c r="L1025" s="142">
        <f>นครพนม!AN122</f>
        <v>429286.19</v>
      </c>
      <c r="M1025" s="142">
        <f>นครพนม!AO122</f>
        <v>343320.02</v>
      </c>
      <c r="N1025" s="138"/>
      <c r="O1025" s="138"/>
      <c r="P1025" s="138"/>
      <c r="Q1025" s="130">
        <f t="shared" si="36"/>
        <v>85966.169999999984</v>
      </c>
      <c r="R1025" s="131">
        <f t="shared" si="37"/>
        <v>224.40469942498694</v>
      </c>
    </row>
    <row r="1026" spans="1:18" x14ac:dyDescent="0.35">
      <c r="A1026" s="137">
        <v>17</v>
      </c>
      <c r="B1026" s="138" t="s">
        <v>58</v>
      </c>
      <c r="C1026" s="138" t="s">
        <v>567</v>
      </c>
      <c r="D1026" s="138" t="s">
        <v>121</v>
      </c>
      <c r="E1026" s="138" t="s">
        <v>568</v>
      </c>
      <c r="F1026" s="138" t="s">
        <v>180</v>
      </c>
      <c r="G1026" s="138" t="s">
        <v>1388</v>
      </c>
      <c r="H1026" s="139">
        <v>2409</v>
      </c>
      <c r="I1026" s="137">
        <v>2</v>
      </c>
      <c r="J1026" s="140">
        <f>นครพนม!F123</f>
        <v>362165.87</v>
      </c>
      <c r="K1026" s="141">
        <f>นครพนม!AM123</f>
        <v>372854.22</v>
      </c>
      <c r="L1026" s="142">
        <f>นครพนม!AN123</f>
        <v>614573.41</v>
      </c>
      <c r="M1026" s="142">
        <f>นครพนม!AO123</f>
        <v>555055.48</v>
      </c>
      <c r="N1026" s="138"/>
      <c r="O1026" s="138"/>
      <c r="P1026" s="138"/>
      <c r="Q1026" s="130">
        <f t="shared" si="36"/>
        <v>59517.930000000051</v>
      </c>
      <c r="R1026" s="131">
        <f t="shared" si="37"/>
        <v>255.11557077625571</v>
      </c>
    </row>
    <row r="1027" spans="1:18" x14ac:dyDescent="0.35">
      <c r="A1027" s="137">
        <v>18</v>
      </c>
      <c r="B1027" s="138" t="s">
        <v>58</v>
      </c>
      <c r="C1027" s="138" t="s">
        <v>567</v>
      </c>
      <c r="D1027" s="138" t="s">
        <v>121</v>
      </c>
      <c r="E1027" s="138" t="s">
        <v>568</v>
      </c>
      <c r="F1027" s="138" t="s">
        <v>180</v>
      </c>
      <c r="G1027" s="138" t="s">
        <v>1389</v>
      </c>
      <c r="H1027" s="139">
        <v>1702</v>
      </c>
      <c r="I1027" s="137">
        <v>2</v>
      </c>
      <c r="J1027" s="140">
        <f>นครพนม!F124</f>
        <v>273436.65000000002</v>
      </c>
      <c r="K1027" s="141">
        <f>นครพนม!AM124</f>
        <v>340681.45</v>
      </c>
      <c r="L1027" s="142">
        <f>นครพนม!AN124</f>
        <v>460431.41000000003</v>
      </c>
      <c r="M1027" s="142">
        <f>นครพนม!AO124</f>
        <v>331963.15999999997</v>
      </c>
      <c r="N1027" s="138"/>
      <c r="O1027" s="138"/>
      <c r="P1027" s="138"/>
      <c r="Q1027" s="130">
        <f t="shared" si="36"/>
        <v>128468.25000000006</v>
      </c>
      <c r="R1027" s="131">
        <f t="shared" si="37"/>
        <v>270.52374265569921</v>
      </c>
    </row>
    <row r="1028" spans="1:18" x14ac:dyDescent="0.35">
      <c r="A1028" s="137">
        <v>19</v>
      </c>
      <c r="B1028" s="138" t="s">
        <v>58</v>
      </c>
      <c r="C1028" s="138" t="s">
        <v>567</v>
      </c>
      <c r="D1028" s="138" t="s">
        <v>121</v>
      </c>
      <c r="E1028" s="138" t="s">
        <v>568</v>
      </c>
      <c r="F1028" s="138" t="s">
        <v>180</v>
      </c>
      <c r="G1028" s="138" t="s">
        <v>1390</v>
      </c>
      <c r="H1028" s="139">
        <v>2179</v>
      </c>
      <c r="I1028" s="137">
        <v>2</v>
      </c>
      <c r="J1028" s="140">
        <f>นครพนม!F125</f>
        <v>222721.83</v>
      </c>
      <c r="K1028" s="141">
        <f>นครพนม!AM125</f>
        <v>261604.99</v>
      </c>
      <c r="L1028" s="142">
        <f>นครพนม!AN125</f>
        <v>510924.02</v>
      </c>
      <c r="M1028" s="142">
        <f>นครพนม!AO125</f>
        <v>368919.78</v>
      </c>
      <c r="N1028" s="138"/>
      <c r="O1028" s="138"/>
      <c r="P1028" s="138"/>
      <c r="Q1028" s="130">
        <f t="shared" si="36"/>
        <v>142004.24</v>
      </c>
      <c r="R1028" s="131">
        <f t="shared" si="37"/>
        <v>234.47637448370813</v>
      </c>
    </row>
    <row r="1029" spans="1:18" s="149" customFormat="1" x14ac:dyDescent="0.35">
      <c r="A1029" s="143">
        <v>8</v>
      </c>
      <c r="B1029" s="144" t="s">
        <v>58</v>
      </c>
      <c r="C1029" s="144"/>
      <c r="D1029" s="144"/>
      <c r="E1029" s="144" t="s">
        <v>77</v>
      </c>
      <c r="F1029" s="144"/>
      <c r="G1029" s="144" t="s">
        <v>570</v>
      </c>
      <c r="H1029" s="150">
        <f>SUM(H1010:H1028)</f>
        <v>45658</v>
      </c>
      <c r="I1029" s="143"/>
      <c r="J1029" s="146">
        <f>SUM(J1010:J1028)</f>
        <v>6325579.4699999997</v>
      </c>
      <c r="K1029" s="181">
        <f>SUM(K1010:K1028)</f>
        <v>7167532.4299999988</v>
      </c>
      <c r="L1029" s="146">
        <f>SUM(L1010:L1028)</f>
        <v>11992360.440000001</v>
      </c>
      <c r="M1029" s="146">
        <f>SUM(M1010:M1028)</f>
        <v>9345062.6499999985</v>
      </c>
      <c r="N1029" s="144">
        <v>18</v>
      </c>
      <c r="O1029" s="144">
        <v>18</v>
      </c>
      <c r="P1029" s="144">
        <f>N1029-O1029</f>
        <v>0</v>
      </c>
      <c r="Q1029" s="147">
        <f t="shared" si="36"/>
        <v>2647297.7900000028</v>
      </c>
      <c r="R1029" s="148">
        <f>L1029/H1029</f>
        <v>262.6562801699593</v>
      </c>
    </row>
    <row r="1030" spans="1:18" x14ac:dyDescent="0.35">
      <c r="A1030" s="137">
        <v>1</v>
      </c>
      <c r="B1030" s="138" t="s">
        <v>58</v>
      </c>
      <c r="C1030" s="138" t="s">
        <v>571</v>
      </c>
      <c r="D1030" s="138" t="s">
        <v>127</v>
      </c>
      <c r="E1030" s="138" t="s">
        <v>572</v>
      </c>
      <c r="F1030" s="138" t="s">
        <v>210</v>
      </c>
      <c r="G1030" s="138" t="s">
        <v>573</v>
      </c>
      <c r="H1030" s="139"/>
      <c r="I1030" s="137"/>
      <c r="J1030" s="140"/>
      <c r="K1030" s="141"/>
      <c r="L1030" s="142"/>
      <c r="M1030" s="142"/>
      <c r="N1030" s="138"/>
      <c r="O1030" s="138"/>
      <c r="P1030" s="138"/>
    </row>
    <row r="1031" spans="1:18" x14ac:dyDescent="0.35">
      <c r="A1031" s="137">
        <v>2</v>
      </c>
      <c r="B1031" s="138" t="s">
        <v>58</v>
      </c>
      <c r="C1031" s="138" t="s">
        <v>571</v>
      </c>
      <c r="D1031" s="138" t="s">
        <v>127</v>
      </c>
      <c r="E1031" s="138" t="s">
        <v>572</v>
      </c>
      <c r="F1031" s="138" t="s">
        <v>180</v>
      </c>
      <c r="G1031" s="138" t="s">
        <v>1391</v>
      </c>
      <c r="H1031" s="139">
        <v>3793</v>
      </c>
      <c r="I1031" s="137">
        <v>3</v>
      </c>
      <c r="J1031" s="140">
        <f>นครพนม!F126</f>
        <v>163984.24</v>
      </c>
      <c r="K1031" s="141">
        <f>นครพนม!AM126</f>
        <v>382427.58999999997</v>
      </c>
      <c r="L1031" s="142">
        <f>นครพนม!AN126</f>
        <v>574457.14</v>
      </c>
      <c r="M1031" s="142">
        <f>นครพนม!AO126</f>
        <v>710178.64</v>
      </c>
      <c r="N1031" s="138"/>
      <c r="O1031" s="138"/>
      <c r="P1031" s="138"/>
      <c r="Q1031" s="130">
        <f t="shared" ref="Q1031:Q1068" si="38">L1031-M1031</f>
        <v>-135721.5</v>
      </c>
      <c r="R1031" s="131">
        <f t="shared" ref="R1031:R1069" si="39">L1031/H1031</f>
        <v>151.45192196150805</v>
      </c>
    </row>
    <row r="1032" spans="1:18" x14ac:dyDescent="0.35">
      <c r="A1032" s="137">
        <v>3</v>
      </c>
      <c r="B1032" s="138" t="s">
        <v>58</v>
      </c>
      <c r="C1032" s="138" t="s">
        <v>571</v>
      </c>
      <c r="D1032" s="138" t="s">
        <v>127</v>
      </c>
      <c r="E1032" s="138" t="s">
        <v>572</v>
      </c>
      <c r="F1032" s="138" t="s">
        <v>180</v>
      </c>
      <c r="G1032" s="138" t="s">
        <v>1392</v>
      </c>
      <c r="H1032" s="139">
        <v>1435</v>
      </c>
      <c r="I1032" s="137">
        <v>1</v>
      </c>
      <c r="J1032" s="140">
        <f>นครพนม!F127</f>
        <v>96714.6</v>
      </c>
      <c r="K1032" s="141">
        <f>นครพนม!AM127</f>
        <v>98080.73000000001</v>
      </c>
      <c r="L1032" s="142">
        <f>นครพนม!AN127</f>
        <v>271385.76</v>
      </c>
      <c r="M1032" s="142">
        <f>นครพนม!AO127</f>
        <v>326542.77999999997</v>
      </c>
      <c r="N1032" s="138"/>
      <c r="O1032" s="138"/>
      <c r="P1032" s="138"/>
      <c r="Q1032" s="130">
        <f t="shared" si="38"/>
        <v>-55157.01999999996</v>
      </c>
      <c r="R1032" s="131">
        <f t="shared" si="39"/>
        <v>189.11899651567944</v>
      </c>
    </row>
    <row r="1033" spans="1:18" x14ac:dyDescent="0.35">
      <c r="A1033" s="137">
        <v>4</v>
      </c>
      <c r="B1033" s="138" t="s">
        <v>58</v>
      </c>
      <c r="C1033" s="138" t="s">
        <v>571</v>
      </c>
      <c r="D1033" s="138" t="s">
        <v>127</v>
      </c>
      <c r="E1033" s="138" t="s">
        <v>572</v>
      </c>
      <c r="F1033" s="138" t="s">
        <v>180</v>
      </c>
      <c r="G1033" s="138" t="s">
        <v>1393</v>
      </c>
      <c r="H1033" s="139">
        <v>1980</v>
      </c>
      <c r="I1033" s="137">
        <v>2</v>
      </c>
      <c r="J1033" s="140">
        <f>นครพนม!F128</f>
        <v>140746.57999999999</v>
      </c>
      <c r="K1033" s="141">
        <f>นครพนม!AM128</f>
        <v>402907.79999999993</v>
      </c>
      <c r="L1033" s="142">
        <f>นครพนม!AN128</f>
        <v>508859.89</v>
      </c>
      <c r="M1033" s="142">
        <f>นครพนม!AO128</f>
        <v>604797.46</v>
      </c>
      <c r="N1033" s="138"/>
      <c r="O1033" s="138"/>
      <c r="P1033" s="138"/>
      <c r="Q1033" s="130">
        <f t="shared" si="38"/>
        <v>-95937.569999999949</v>
      </c>
      <c r="R1033" s="131">
        <f t="shared" si="39"/>
        <v>256.99994444444445</v>
      </c>
    </row>
    <row r="1034" spans="1:18" x14ac:dyDescent="0.35">
      <c r="A1034" s="137">
        <v>5</v>
      </c>
      <c r="B1034" s="138" t="s">
        <v>58</v>
      </c>
      <c r="C1034" s="138" t="s">
        <v>571</v>
      </c>
      <c r="D1034" s="138" t="s">
        <v>127</v>
      </c>
      <c r="E1034" s="138" t="s">
        <v>572</v>
      </c>
      <c r="F1034" s="138" t="s">
        <v>180</v>
      </c>
      <c r="G1034" s="138" t="s">
        <v>1394</v>
      </c>
      <c r="H1034" s="139">
        <v>2225</v>
      </c>
      <c r="I1034" s="137">
        <v>2</v>
      </c>
      <c r="J1034" s="140">
        <f>นครพนม!F129</f>
        <v>202954.23</v>
      </c>
      <c r="K1034" s="141">
        <f>นครพนม!AM129</f>
        <v>244923.46</v>
      </c>
      <c r="L1034" s="142">
        <f>นครพนม!AN129</f>
        <v>398947.32</v>
      </c>
      <c r="M1034" s="142">
        <f>นครพนม!AO129</f>
        <v>636234.76</v>
      </c>
      <c r="N1034" s="138"/>
      <c r="O1034" s="138"/>
      <c r="P1034" s="138"/>
      <c r="Q1034" s="130">
        <f t="shared" si="38"/>
        <v>-237287.44</v>
      </c>
      <c r="R1034" s="131">
        <f t="shared" si="39"/>
        <v>179.30216629213484</v>
      </c>
    </row>
    <row r="1035" spans="1:18" x14ac:dyDescent="0.35">
      <c r="A1035" s="137">
        <v>6</v>
      </c>
      <c r="B1035" s="138" t="s">
        <v>58</v>
      </c>
      <c r="C1035" s="138" t="s">
        <v>571</v>
      </c>
      <c r="D1035" s="138" t="s">
        <v>127</v>
      </c>
      <c r="E1035" s="138" t="s">
        <v>572</v>
      </c>
      <c r="F1035" s="138" t="s">
        <v>180</v>
      </c>
      <c r="G1035" s="138" t="s">
        <v>1395</v>
      </c>
      <c r="H1035" s="139">
        <v>2531</v>
      </c>
      <c r="I1035" s="137">
        <v>2</v>
      </c>
      <c r="J1035" s="140">
        <f>นครพนม!F130</f>
        <v>300506.12</v>
      </c>
      <c r="K1035" s="141">
        <f>นครพนม!AM130</f>
        <v>329261.61</v>
      </c>
      <c r="L1035" s="142">
        <f>นครพนม!AN130</f>
        <v>382268.91000000003</v>
      </c>
      <c r="M1035" s="142">
        <f>นครพนม!AO130</f>
        <v>508298.84</v>
      </c>
      <c r="N1035" s="138"/>
      <c r="O1035" s="138"/>
      <c r="P1035" s="138"/>
      <c r="Q1035" s="130">
        <f t="shared" si="38"/>
        <v>-126029.93</v>
      </c>
      <c r="R1035" s="131">
        <f t="shared" si="39"/>
        <v>151.0347333069933</v>
      </c>
    </row>
    <row r="1036" spans="1:18" x14ac:dyDescent="0.35">
      <c r="A1036" s="137">
        <v>7</v>
      </c>
      <c r="B1036" s="138" t="s">
        <v>58</v>
      </c>
      <c r="C1036" s="138" t="s">
        <v>571</v>
      </c>
      <c r="D1036" s="138" t="s">
        <v>127</v>
      </c>
      <c r="E1036" s="138" t="s">
        <v>572</v>
      </c>
      <c r="F1036" s="138" t="s">
        <v>180</v>
      </c>
      <c r="G1036" s="138" t="s">
        <v>1396</v>
      </c>
      <c r="H1036" s="139">
        <v>3452</v>
      </c>
      <c r="I1036" s="137">
        <v>3</v>
      </c>
      <c r="J1036" s="140">
        <f>นครพนม!F131</f>
        <v>174122.42</v>
      </c>
      <c r="K1036" s="141">
        <f>นครพนม!AM131</f>
        <v>181731.14</v>
      </c>
      <c r="L1036" s="142">
        <f>นครพนม!AN131</f>
        <v>553600.54</v>
      </c>
      <c r="M1036" s="142">
        <f>นครพนม!AO131</f>
        <v>634180.09000000008</v>
      </c>
      <c r="N1036" s="138"/>
      <c r="O1036" s="138"/>
      <c r="P1036" s="138"/>
      <c r="Q1036" s="130">
        <f t="shared" si="38"/>
        <v>-80579.550000000047</v>
      </c>
      <c r="R1036" s="131">
        <f t="shared" si="39"/>
        <v>160.37095596755506</v>
      </c>
    </row>
    <row r="1037" spans="1:18" x14ac:dyDescent="0.35">
      <c r="A1037" s="137">
        <v>8</v>
      </c>
      <c r="B1037" s="138" t="s">
        <v>58</v>
      </c>
      <c r="C1037" s="138" t="s">
        <v>571</v>
      </c>
      <c r="D1037" s="138" t="s">
        <v>127</v>
      </c>
      <c r="E1037" s="138" t="s">
        <v>572</v>
      </c>
      <c r="F1037" s="138" t="s">
        <v>180</v>
      </c>
      <c r="G1037" s="138" t="s">
        <v>1397</v>
      </c>
      <c r="H1037" s="139">
        <v>3453</v>
      </c>
      <c r="I1037" s="137">
        <v>3</v>
      </c>
      <c r="J1037" s="140">
        <f>นครพนม!F132</f>
        <v>288906.59999999998</v>
      </c>
      <c r="K1037" s="141">
        <f>นครพนม!AM132</f>
        <v>290015.84999999998</v>
      </c>
      <c r="L1037" s="142">
        <f>นครพนม!AN132</f>
        <v>369693.48</v>
      </c>
      <c r="M1037" s="142">
        <f>นครพนม!AO132</f>
        <v>541185.07999999996</v>
      </c>
      <c r="N1037" s="138"/>
      <c r="O1037" s="138"/>
      <c r="P1037" s="138"/>
      <c r="Q1037" s="130">
        <f t="shared" si="38"/>
        <v>-171491.59999999998</v>
      </c>
      <c r="R1037" s="131">
        <f t="shared" si="39"/>
        <v>107.06443092962641</v>
      </c>
    </row>
    <row r="1038" spans="1:18" x14ac:dyDescent="0.35">
      <c r="A1038" s="137">
        <v>9</v>
      </c>
      <c r="B1038" s="138" t="s">
        <v>58</v>
      </c>
      <c r="C1038" s="138" t="s">
        <v>571</v>
      </c>
      <c r="D1038" s="138" t="s">
        <v>127</v>
      </c>
      <c r="E1038" s="138" t="s">
        <v>572</v>
      </c>
      <c r="F1038" s="138" t="s">
        <v>180</v>
      </c>
      <c r="G1038" s="138" t="s">
        <v>1398</v>
      </c>
      <c r="H1038" s="139">
        <v>3635</v>
      </c>
      <c r="I1038" s="137">
        <v>3</v>
      </c>
      <c r="J1038" s="140">
        <f>นครพนม!F133</f>
        <v>25257.119999999999</v>
      </c>
      <c r="K1038" s="141">
        <f>นครพนม!AM133</f>
        <v>151188.29999999999</v>
      </c>
      <c r="L1038" s="142">
        <f>นครพนม!AN133</f>
        <v>411145.99</v>
      </c>
      <c r="M1038" s="142">
        <f>นครพนม!AO133</f>
        <v>578497.55999999994</v>
      </c>
      <c r="N1038" s="138"/>
      <c r="O1038" s="138"/>
      <c r="P1038" s="138"/>
      <c r="Q1038" s="130">
        <f t="shared" si="38"/>
        <v>-167351.56999999995</v>
      </c>
      <c r="R1038" s="131">
        <f t="shared" si="39"/>
        <v>113.10756258596973</v>
      </c>
    </row>
    <row r="1039" spans="1:18" x14ac:dyDescent="0.35">
      <c r="A1039" s="137">
        <v>10</v>
      </c>
      <c r="B1039" s="138" t="s">
        <v>58</v>
      </c>
      <c r="C1039" s="138" t="s">
        <v>571</v>
      </c>
      <c r="D1039" s="138" t="s">
        <v>127</v>
      </c>
      <c r="E1039" s="138" t="s">
        <v>572</v>
      </c>
      <c r="F1039" s="138" t="s">
        <v>180</v>
      </c>
      <c r="G1039" s="138" t="s">
        <v>1399</v>
      </c>
      <c r="H1039" s="139">
        <v>4256</v>
      </c>
      <c r="I1039" s="137">
        <v>3</v>
      </c>
      <c r="J1039" s="140">
        <f>นครพนม!F134</f>
        <v>296178.01</v>
      </c>
      <c r="K1039" s="141">
        <f>นครพนม!AM134</f>
        <v>311868.14</v>
      </c>
      <c r="L1039" s="142">
        <f>นครพนม!AN134</f>
        <v>479889.19</v>
      </c>
      <c r="M1039" s="142">
        <f>นครพนม!AO134</f>
        <v>658195.85</v>
      </c>
      <c r="N1039" s="138"/>
      <c r="O1039" s="138"/>
      <c r="P1039" s="138"/>
      <c r="Q1039" s="130">
        <f t="shared" si="38"/>
        <v>-178306.65999999997</v>
      </c>
      <c r="R1039" s="131">
        <f t="shared" si="39"/>
        <v>112.75591870300752</v>
      </c>
    </row>
    <row r="1040" spans="1:18" s="149" customFormat="1" x14ac:dyDescent="0.35">
      <c r="A1040" s="143">
        <v>9</v>
      </c>
      <c r="B1040" s="144" t="s">
        <v>58</v>
      </c>
      <c r="C1040" s="144"/>
      <c r="D1040" s="144"/>
      <c r="E1040" s="144" t="s">
        <v>77</v>
      </c>
      <c r="F1040" s="144"/>
      <c r="G1040" s="144" t="s">
        <v>574</v>
      </c>
      <c r="H1040" s="150">
        <f>SUM(H1030:H1039)</f>
        <v>26760</v>
      </c>
      <c r="I1040" s="143"/>
      <c r="J1040" s="146">
        <f>SUM(J1030:J1039)</f>
        <v>1689369.9200000002</v>
      </c>
      <c r="K1040" s="146">
        <f>SUM(K1030:K1039)</f>
        <v>2392404.62</v>
      </c>
      <c r="L1040" s="146">
        <f>SUM(L1030:L1039)</f>
        <v>3950248.22</v>
      </c>
      <c r="M1040" s="146">
        <f>SUM(M1030:M1039)</f>
        <v>5198111.0599999987</v>
      </c>
      <c r="N1040" s="144">
        <v>9</v>
      </c>
      <c r="O1040" s="144">
        <v>9</v>
      </c>
      <c r="P1040" s="144">
        <f>N1040-O1040</f>
        <v>0</v>
      </c>
      <c r="Q1040" s="147">
        <f t="shared" si="38"/>
        <v>-1247862.8399999985</v>
      </c>
      <c r="R1040" s="148">
        <f>L1040/H1040</f>
        <v>147.61764648729448</v>
      </c>
    </row>
    <row r="1041" spans="1:18" x14ac:dyDescent="0.35">
      <c r="A1041" s="137">
        <v>1</v>
      </c>
      <c r="B1041" s="138" t="s">
        <v>58</v>
      </c>
      <c r="C1041" s="138" t="s">
        <v>575</v>
      </c>
      <c r="D1041" s="138" t="s">
        <v>132</v>
      </c>
      <c r="E1041" s="138" t="s">
        <v>576</v>
      </c>
      <c r="F1041" s="138" t="s">
        <v>210</v>
      </c>
      <c r="G1041" s="138" t="s">
        <v>577</v>
      </c>
      <c r="H1041" s="139"/>
      <c r="I1041" s="137"/>
      <c r="J1041" s="140"/>
      <c r="K1041" s="141"/>
      <c r="L1041" s="142"/>
      <c r="M1041" s="142"/>
      <c r="N1041" s="138"/>
      <c r="O1041" s="138"/>
      <c r="P1041" s="138"/>
    </row>
    <row r="1042" spans="1:18" x14ac:dyDescent="0.35">
      <c r="A1042" s="137">
        <v>2</v>
      </c>
      <c r="B1042" s="138" t="s">
        <v>58</v>
      </c>
      <c r="C1042" s="138" t="s">
        <v>575</v>
      </c>
      <c r="D1042" s="138" t="s">
        <v>132</v>
      </c>
      <c r="E1042" s="138" t="s">
        <v>576</v>
      </c>
      <c r="F1042" s="138" t="s">
        <v>180</v>
      </c>
      <c r="G1042" s="138" t="s">
        <v>1400</v>
      </c>
      <c r="H1042" s="139">
        <v>2177</v>
      </c>
      <c r="I1042" s="137">
        <v>2</v>
      </c>
      <c r="J1042" s="140">
        <f>นครพนม!F135</f>
        <v>232146.33</v>
      </c>
      <c r="K1042" s="141">
        <f>นครพนม!AM135</f>
        <v>604055.61</v>
      </c>
      <c r="L1042" s="142">
        <f>นครพนม!AN135</f>
        <v>356577.54</v>
      </c>
      <c r="M1042" s="142">
        <f>นครพนม!AO135</f>
        <v>533365.54</v>
      </c>
      <c r="N1042" s="138"/>
      <c r="O1042" s="138"/>
      <c r="P1042" s="138"/>
      <c r="R1042" s="131">
        <f t="shared" si="39"/>
        <v>163.79308222324298</v>
      </c>
    </row>
    <row r="1043" spans="1:18" x14ac:dyDescent="0.35">
      <c r="A1043" s="137">
        <v>3</v>
      </c>
      <c r="B1043" s="138" t="s">
        <v>58</v>
      </c>
      <c r="C1043" s="138" t="s">
        <v>575</v>
      </c>
      <c r="D1043" s="138" t="s">
        <v>132</v>
      </c>
      <c r="E1043" s="138" t="s">
        <v>576</v>
      </c>
      <c r="F1043" s="138" t="s">
        <v>180</v>
      </c>
      <c r="G1043" s="138" t="s">
        <v>1401</v>
      </c>
      <c r="H1043" s="139">
        <v>3300</v>
      </c>
      <c r="I1043" s="137">
        <v>3</v>
      </c>
      <c r="J1043" s="140">
        <f>นครพนม!F136</f>
        <v>100029.33</v>
      </c>
      <c r="K1043" s="141">
        <f>นครพนม!AM136</f>
        <v>210497.78</v>
      </c>
      <c r="L1043" s="142">
        <f>นครพนม!AN136</f>
        <v>316336</v>
      </c>
      <c r="M1043" s="142">
        <f>นครพนม!AO136</f>
        <v>412683.3</v>
      </c>
      <c r="N1043" s="138"/>
      <c r="O1043" s="138"/>
      <c r="P1043" s="138"/>
      <c r="Q1043" s="130">
        <f t="shared" si="38"/>
        <v>-96347.299999999988</v>
      </c>
      <c r="R1043" s="131">
        <f t="shared" si="39"/>
        <v>95.859393939393939</v>
      </c>
    </row>
    <row r="1044" spans="1:18" x14ac:dyDescent="0.35">
      <c r="A1044" s="137">
        <v>4</v>
      </c>
      <c r="B1044" s="138" t="s">
        <v>58</v>
      </c>
      <c r="C1044" s="138" t="s">
        <v>575</v>
      </c>
      <c r="D1044" s="138" t="s">
        <v>132</v>
      </c>
      <c r="E1044" s="138" t="s">
        <v>576</v>
      </c>
      <c r="F1044" s="138" t="s">
        <v>180</v>
      </c>
      <c r="G1044" s="138" t="s">
        <v>1402</v>
      </c>
      <c r="H1044" s="139">
        <v>1172</v>
      </c>
      <c r="I1044" s="137">
        <v>1</v>
      </c>
      <c r="J1044" s="140">
        <f>นครพนม!F137</f>
        <v>345796.33</v>
      </c>
      <c r="K1044" s="141">
        <f>นครพนม!AM137</f>
        <v>376564.96</v>
      </c>
      <c r="L1044" s="142">
        <f>นครพนม!AN137</f>
        <v>14174.02</v>
      </c>
      <c r="M1044" s="142">
        <f>นครพนม!AO137</f>
        <v>60926.67</v>
      </c>
      <c r="N1044" s="138"/>
      <c r="O1044" s="138"/>
      <c r="P1044" s="138"/>
      <c r="Q1044" s="130">
        <f t="shared" si="38"/>
        <v>-46752.649999999994</v>
      </c>
      <c r="R1044" s="131">
        <f t="shared" si="39"/>
        <v>12.09387372013652</v>
      </c>
    </row>
    <row r="1045" spans="1:18" x14ac:dyDescent="0.35">
      <c r="A1045" s="137">
        <v>5</v>
      </c>
      <c r="B1045" s="138" t="s">
        <v>58</v>
      </c>
      <c r="C1045" s="138" t="s">
        <v>575</v>
      </c>
      <c r="D1045" s="138" t="s">
        <v>132</v>
      </c>
      <c r="E1045" s="138" t="s">
        <v>576</v>
      </c>
      <c r="F1045" s="138" t="s">
        <v>180</v>
      </c>
      <c r="G1045" s="138" t="s">
        <v>1403</v>
      </c>
      <c r="H1045" s="139">
        <v>2177</v>
      </c>
      <c r="I1045" s="137">
        <v>2</v>
      </c>
      <c r="J1045" s="140">
        <f>นครพนม!F138</f>
        <v>96994.82</v>
      </c>
      <c r="K1045" s="141">
        <f>นครพนม!AM138</f>
        <v>503844.13</v>
      </c>
      <c r="L1045" s="142">
        <f>นครพนม!AN138</f>
        <v>23258.83</v>
      </c>
      <c r="M1045" s="142">
        <f>นครพนม!AO138</f>
        <v>290588.81</v>
      </c>
      <c r="N1045" s="138"/>
      <c r="O1045" s="138"/>
      <c r="P1045" s="138"/>
      <c r="Q1045" s="130">
        <f t="shared" si="38"/>
        <v>-267329.98</v>
      </c>
      <c r="R1045" s="131">
        <f t="shared" si="39"/>
        <v>10.683890675241159</v>
      </c>
    </row>
    <row r="1046" spans="1:18" x14ac:dyDescent="0.35">
      <c r="A1046" s="137">
        <v>6</v>
      </c>
      <c r="B1046" s="138" t="s">
        <v>58</v>
      </c>
      <c r="C1046" s="138" t="s">
        <v>575</v>
      </c>
      <c r="D1046" s="138" t="s">
        <v>132</v>
      </c>
      <c r="E1046" s="138" t="s">
        <v>576</v>
      </c>
      <c r="F1046" s="138" t="s">
        <v>180</v>
      </c>
      <c r="G1046" s="138" t="s">
        <v>1404</v>
      </c>
      <c r="H1046" s="139">
        <v>4986</v>
      </c>
      <c r="I1046" s="137">
        <v>4</v>
      </c>
      <c r="J1046" s="140">
        <f>นครพนม!F139</f>
        <v>103070.36</v>
      </c>
      <c r="K1046" s="141">
        <f>นครพนม!AM139</f>
        <v>213071.91</v>
      </c>
      <c r="L1046" s="142">
        <f>นครพนม!AN139</f>
        <v>386082.58999999997</v>
      </c>
      <c r="M1046" s="142">
        <f>นครพนม!AO139</f>
        <v>703544</v>
      </c>
      <c r="N1046" s="138"/>
      <c r="O1046" s="138"/>
      <c r="P1046" s="138"/>
      <c r="Q1046" s="130">
        <f t="shared" si="38"/>
        <v>-317461.41000000003</v>
      </c>
      <c r="R1046" s="131">
        <f t="shared" si="39"/>
        <v>77.433331327717596</v>
      </c>
    </row>
    <row r="1047" spans="1:18" x14ac:dyDescent="0.35">
      <c r="A1047" s="137">
        <v>7</v>
      </c>
      <c r="B1047" s="138" t="s">
        <v>58</v>
      </c>
      <c r="C1047" s="138" t="s">
        <v>575</v>
      </c>
      <c r="D1047" s="138" t="s">
        <v>132</v>
      </c>
      <c r="E1047" s="138" t="s">
        <v>576</v>
      </c>
      <c r="F1047" s="138" t="s">
        <v>180</v>
      </c>
      <c r="G1047" s="138" t="s">
        <v>1405</v>
      </c>
      <c r="H1047" s="139">
        <v>4194</v>
      </c>
      <c r="I1047" s="137">
        <v>3</v>
      </c>
      <c r="J1047" s="140">
        <f>นครพนม!F140</f>
        <v>174451.3</v>
      </c>
      <c r="K1047" s="141">
        <f>นครพนม!AM140</f>
        <v>470121.19</v>
      </c>
      <c r="L1047" s="142">
        <f>นครพนม!AN140</f>
        <v>281799.51</v>
      </c>
      <c r="M1047" s="142">
        <f>นครพนม!AO140</f>
        <v>380941.63</v>
      </c>
      <c r="N1047" s="138"/>
      <c r="O1047" s="138"/>
      <c r="P1047" s="138"/>
      <c r="Q1047" s="130">
        <f t="shared" si="38"/>
        <v>-99142.12</v>
      </c>
      <c r="R1047" s="131">
        <f t="shared" si="39"/>
        <v>67.191108726752503</v>
      </c>
    </row>
    <row r="1048" spans="1:18" x14ac:dyDescent="0.35">
      <c r="A1048" s="137">
        <v>8</v>
      </c>
      <c r="B1048" s="138" t="s">
        <v>58</v>
      </c>
      <c r="C1048" s="138" t="s">
        <v>575</v>
      </c>
      <c r="D1048" s="138" t="s">
        <v>132</v>
      </c>
      <c r="E1048" s="138" t="s">
        <v>576</v>
      </c>
      <c r="F1048" s="138" t="s">
        <v>180</v>
      </c>
      <c r="G1048" s="138" t="s">
        <v>1406</v>
      </c>
      <c r="H1048" s="139">
        <v>4296</v>
      </c>
      <c r="I1048" s="137">
        <v>3</v>
      </c>
      <c r="J1048" s="140">
        <f>นครพนม!F141</f>
        <v>392598.43</v>
      </c>
      <c r="K1048" s="141">
        <f>นครพนม!AM141</f>
        <v>399451.23999999987</v>
      </c>
      <c r="L1048" s="142">
        <f>นครพนม!AN141</f>
        <v>431930.01</v>
      </c>
      <c r="M1048" s="142">
        <f>นครพนม!AO141</f>
        <v>579177.75</v>
      </c>
      <c r="N1048" s="138"/>
      <c r="O1048" s="138"/>
      <c r="P1048" s="138"/>
      <c r="Q1048" s="130">
        <f t="shared" si="38"/>
        <v>-147247.74</v>
      </c>
      <c r="R1048" s="131">
        <f t="shared" si="39"/>
        <v>100.54236731843575</v>
      </c>
    </row>
    <row r="1049" spans="1:18" x14ac:dyDescent="0.35">
      <c r="A1049" s="137">
        <v>9</v>
      </c>
      <c r="B1049" s="138" t="s">
        <v>58</v>
      </c>
      <c r="C1049" s="138" t="s">
        <v>575</v>
      </c>
      <c r="D1049" s="138" t="s">
        <v>132</v>
      </c>
      <c r="E1049" s="138" t="s">
        <v>576</v>
      </c>
      <c r="F1049" s="138" t="s">
        <v>180</v>
      </c>
      <c r="G1049" s="138" t="s">
        <v>1407</v>
      </c>
      <c r="H1049" s="139">
        <v>2528</v>
      </c>
      <c r="I1049" s="137">
        <v>2</v>
      </c>
      <c r="J1049" s="140">
        <f>นครพนม!F142</f>
        <v>211232.12</v>
      </c>
      <c r="K1049" s="140">
        <f>นครพนม!AM142</f>
        <v>330343.08999999997</v>
      </c>
      <c r="L1049" s="142">
        <f>นครพนม!AN142</f>
        <v>498176.24</v>
      </c>
      <c r="M1049" s="142">
        <f>นครพนม!AO142</f>
        <v>669117.80999999994</v>
      </c>
      <c r="N1049" s="138"/>
      <c r="O1049" s="138"/>
      <c r="P1049" s="138"/>
      <c r="Q1049" s="130">
        <f t="shared" si="38"/>
        <v>-170941.56999999995</v>
      </c>
      <c r="R1049" s="131">
        <f t="shared" si="39"/>
        <v>197.06338607594935</v>
      </c>
    </row>
    <row r="1050" spans="1:18" x14ac:dyDescent="0.35">
      <c r="A1050" s="137">
        <v>10</v>
      </c>
      <c r="B1050" s="138" t="s">
        <v>58</v>
      </c>
      <c r="C1050" s="138" t="s">
        <v>575</v>
      </c>
      <c r="D1050" s="138" t="s">
        <v>132</v>
      </c>
      <c r="E1050" s="138" t="s">
        <v>576</v>
      </c>
      <c r="F1050" s="138" t="s">
        <v>180</v>
      </c>
      <c r="G1050" s="138" t="s">
        <v>1408</v>
      </c>
      <c r="H1050" s="139">
        <v>3203</v>
      </c>
      <c r="I1050" s="137">
        <v>3</v>
      </c>
      <c r="J1050" s="140">
        <f>นครพนม!F143</f>
        <v>204181.2</v>
      </c>
      <c r="K1050" s="140">
        <f>นครพนม!AM143</f>
        <v>216587.24000000002</v>
      </c>
      <c r="L1050" s="142">
        <f>นครพนม!AN143</f>
        <v>329184.68</v>
      </c>
      <c r="M1050" s="142">
        <f>นครพนม!AO143</f>
        <v>495453.32</v>
      </c>
      <c r="N1050" s="138"/>
      <c r="O1050" s="138"/>
      <c r="P1050" s="138"/>
      <c r="Q1050" s="130">
        <f t="shared" si="38"/>
        <v>-166268.64000000001</v>
      </c>
      <c r="R1050" s="131">
        <f t="shared" si="39"/>
        <v>102.7738620043709</v>
      </c>
    </row>
    <row r="1051" spans="1:18" x14ac:dyDescent="0.35">
      <c r="A1051" s="137">
        <v>11</v>
      </c>
      <c r="B1051" s="138" t="s">
        <v>58</v>
      </c>
      <c r="C1051" s="138" t="s">
        <v>575</v>
      </c>
      <c r="D1051" s="138" t="s">
        <v>132</v>
      </c>
      <c r="E1051" s="138" t="s">
        <v>576</v>
      </c>
      <c r="F1051" s="138" t="s">
        <v>180</v>
      </c>
      <c r="G1051" s="138" t="s">
        <v>1409</v>
      </c>
      <c r="H1051" s="139">
        <v>3469</v>
      </c>
      <c r="I1051" s="137">
        <v>3</v>
      </c>
      <c r="J1051" s="140">
        <f>นครพนม!F144</f>
        <v>224982.89</v>
      </c>
      <c r="K1051" s="141">
        <f>นครพนม!AM144</f>
        <v>490750.5</v>
      </c>
      <c r="L1051" s="142">
        <f>นครพนม!AN144</f>
        <v>264230.27</v>
      </c>
      <c r="M1051" s="142">
        <f>นครพนม!AO144</f>
        <v>611165.22</v>
      </c>
      <c r="N1051" s="138"/>
      <c r="O1051" s="138"/>
      <c r="P1051" s="138"/>
      <c r="Q1051" s="130">
        <f t="shared" si="38"/>
        <v>-346934.94999999995</v>
      </c>
      <c r="R1051" s="131">
        <f t="shared" si="39"/>
        <v>76.169002594407615</v>
      </c>
    </row>
    <row r="1052" spans="1:18" x14ac:dyDescent="0.35">
      <c r="A1052" s="137">
        <v>12</v>
      </c>
      <c r="B1052" s="138" t="s">
        <v>58</v>
      </c>
      <c r="C1052" s="138" t="s">
        <v>575</v>
      </c>
      <c r="D1052" s="138" t="s">
        <v>132</v>
      </c>
      <c r="E1052" s="138" t="s">
        <v>576</v>
      </c>
      <c r="F1052" s="138" t="s">
        <v>180</v>
      </c>
      <c r="G1052" s="138" t="s">
        <v>1410</v>
      </c>
      <c r="H1052" s="139">
        <v>3469</v>
      </c>
      <c r="I1052" s="137">
        <v>3</v>
      </c>
      <c r="J1052" s="140">
        <f>นครพนม!F145</f>
        <v>257663.83</v>
      </c>
      <c r="K1052" s="141">
        <f>นครพนม!AM145</f>
        <v>331391.5</v>
      </c>
      <c r="L1052" s="142">
        <f>นครพนม!AN145</f>
        <v>92234.459999999992</v>
      </c>
      <c r="M1052" s="142">
        <f>นครพนม!AO145</f>
        <v>125091.95999999999</v>
      </c>
      <c r="N1052" s="138"/>
      <c r="O1052" s="138"/>
      <c r="P1052" s="138"/>
      <c r="Q1052" s="130">
        <f t="shared" si="38"/>
        <v>-32857.5</v>
      </c>
      <c r="R1052" s="131">
        <f t="shared" si="39"/>
        <v>26.588198328048428</v>
      </c>
    </row>
    <row r="1053" spans="1:18" s="149" customFormat="1" x14ac:dyDescent="0.35">
      <c r="A1053" s="143">
        <v>10</v>
      </c>
      <c r="B1053" s="144" t="s">
        <v>58</v>
      </c>
      <c r="C1053" s="144"/>
      <c r="D1053" s="144"/>
      <c r="E1053" s="144" t="s">
        <v>77</v>
      </c>
      <c r="F1053" s="144"/>
      <c r="G1053" s="144" t="s">
        <v>578</v>
      </c>
      <c r="H1053" s="150">
        <f>SUM(H1041:H1052)</f>
        <v>34971</v>
      </c>
      <c r="I1053" s="143"/>
      <c r="J1053" s="146">
        <f>SUM(J1041:J1052)</f>
        <v>2343146.94</v>
      </c>
      <c r="K1053" s="181">
        <f>SUM(K1041:K1052)</f>
        <v>4146679.15</v>
      </c>
      <c r="L1053" s="146">
        <f>SUM(L1041:L1052)</f>
        <v>2993984.1500000004</v>
      </c>
      <c r="M1053" s="146">
        <f>SUM(M1041:M1052)</f>
        <v>4862056.01</v>
      </c>
      <c r="N1053" s="144">
        <v>11</v>
      </c>
      <c r="O1053" s="144">
        <v>11</v>
      </c>
      <c r="P1053" s="144">
        <f>N1053-O1053</f>
        <v>0</v>
      </c>
      <c r="Q1053" s="147">
        <f t="shared" si="38"/>
        <v>-1868071.8599999994</v>
      </c>
      <c r="R1053" s="148">
        <f>L1053/H1053</f>
        <v>85.613341054016189</v>
      </c>
    </row>
    <row r="1054" spans="1:18" x14ac:dyDescent="0.35">
      <c r="A1054" s="137">
        <v>1</v>
      </c>
      <c r="B1054" s="138" t="s">
        <v>58</v>
      </c>
      <c r="C1054" s="138" t="s">
        <v>579</v>
      </c>
      <c r="D1054" s="138" t="s">
        <v>100</v>
      </c>
      <c r="E1054" s="138" t="s">
        <v>580</v>
      </c>
      <c r="F1054" s="138" t="s">
        <v>210</v>
      </c>
      <c r="G1054" s="138" t="s">
        <v>581</v>
      </c>
      <c r="H1054" s="139"/>
      <c r="I1054" s="137"/>
      <c r="J1054" s="140"/>
      <c r="K1054" s="141"/>
      <c r="L1054" s="142"/>
      <c r="M1054" s="142"/>
      <c r="N1054" s="138"/>
      <c r="O1054" s="138"/>
      <c r="P1054" s="138"/>
    </row>
    <row r="1055" spans="1:18" x14ac:dyDescent="0.35">
      <c r="A1055" s="137">
        <v>2</v>
      </c>
      <c r="B1055" s="138" t="s">
        <v>58</v>
      </c>
      <c r="C1055" s="138" t="s">
        <v>579</v>
      </c>
      <c r="D1055" s="138" t="s">
        <v>100</v>
      </c>
      <c r="E1055" s="138" t="s">
        <v>580</v>
      </c>
      <c r="F1055" s="138" t="s">
        <v>180</v>
      </c>
      <c r="G1055" s="138" t="s">
        <v>1411</v>
      </c>
      <c r="H1055" s="139">
        <v>2217</v>
      </c>
      <c r="I1055" s="137">
        <v>2</v>
      </c>
      <c r="J1055" s="140">
        <f>นครพนม!F146</f>
        <v>232326.61</v>
      </c>
      <c r="K1055" s="141">
        <f>นครพนม!AM146</f>
        <v>564245.19999999995</v>
      </c>
      <c r="L1055" s="142">
        <f>นครพนม!AN146</f>
        <v>498810.23000000004</v>
      </c>
      <c r="M1055" s="142">
        <f>นครพนม!AO146</f>
        <v>362131.7</v>
      </c>
      <c r="N1055" s="138"/>
      <c r="O1055" s="138"/>
      <c r="P1055" s="138"/>
      <c r="Q1055" s="130">
        <f t="shared" si="38"/>
        <v>136678.53000000003</v>
      </c>
      <c r="R1055" s="131">
        <f t="shared" si="39"/>
        <v>224.99333784393326</v>
      </c>
    </row>
    <row r="1056" spans="1:18" x14ac:dyDescent="0.35">
      <c r="A1056" s="137">
        <v>3</v>
      </c>
      <c r="B1056" s="138" t="s">
        <v>58</v>
      </c>
      <c r="C1056" s="138" t="s">
        <v>579</v>
      </c>
      <c r="D1056" s="138" t="s">
        <v>100</v>
      </c>
      <c r="E1056" s="138" t="s">
        <v>580</v>
      </c>
      <c r="F1056" s="138" t="s">
        <v>180</v>
      </c>
      <c r="G1056" s="138" t="s">
        <v>1412</v>
      </c>
      <c r="H1056" s="139">
        <v>3536</v>
      </c>
      <c r="I1056" s="137">
        <v>3</v>
      </c>
      <c r="J1056" s="140">
        <f>นครพนม!F147</f>
        <v>119340.85</v>
      </c>
      <c r="K1056" s="141">
        <f>นครพนม!AM147</f>
        <v>171766.80000000002</v>
      </c>
      <c r="L1056" s="142">
        <f>นครพนม!AN147</f>
        <v>790581.6</v>
      </c>
      <c r="M1056" s="142">
        <f>นครพนม!AO147</f>
        <v>729137.56</v>
      </c>
      <c r="N1056" s="138"/>
      <c r="O1056" s="138"/>
      <c r="P1056" s="138"/>
      <c r="Q1056" s="130">
        <f t="shared" si="38"/>
        <v>61444.039999999921</v>
      </c>
      <c r="R1056" s="131">
        <f t="shared" si="39"/>
        <v>223.58076923076922</v>
      </c>
    </row>
    <row r="1057" spans="1:18" x14ac:dyDescent="0.35">
      <c r="A1057" s="137">
        <v>4</v>
      </c>
      <c r="B1057" s="138" t="s">
        <v>58</v>
      </c>
      <c r="C1057" s="138" t="s">
        <v>579</v>
      </c>
      <c r="D1057" s="138" t="s">
        <v>100</v>
      </c>
      <c r="E1057" s="138" t="s">
        <v>580</v>
      </c>
      <c r="F1057" s="138" t="s">
        <v>180</v>
      </c>
      <c r="G1057" s="138" t="s">
        <v>1413</v>
      </c>
      <c r="H1057" s="139">
        <v>4975</v>
      </c>
      <c r="I1057" s="137">
        <v>4</v>
      </c>
      <c r="J1057" s="140">
        <f>นครพนม!F148</f>
        <v>426501.93</v>
      </c>
      <c r="K1057" s="141">
        <f>นครพนม!AM148</f>
        <v>536850.6100000001</v>
      </c>
      <c r="L1057" s="142">
        <f>นครพนม!AN148</f>
        <v>704911.02</v>
      </c>
      <c r="M1057" s="142">
        <f>นครพนม!AO148</f>
        <v>582357.43999999994</v>
      </c>
      <c r="N1057" s="138"/>
      <c r="O1057" s="138"/>
      <c r="P1057" s="138"/>
      <c r="Q1057" s="130">
        <f t="shared" si="38"/>
        <v>122553.58000000007</v>
      </c>
      <c r="R1057" s="131">
        <f t="shared" si="39"/>
        <v>141.69065728643216</v>
      </c>
    </row>
    <row r="1058" spans="1:18" x14ac:dyDescent="0.35">
      <c r="A1058" s="137">
        <v>5</v>
      </c>
      <c r="B1058" s="138" t="s">
        <v>58</v>
      </c>
      <c r="C1058" s="138" t="s">
        <v>582</v>
      </c>
      <c r="D1058" s="138" t="s">
        <v>100</v>
      </c>
      <c r="E1058" s="138" t="s">
        <v>580</v>
      </c>
      <c r="F1058" s="138" t="s">
        <v>180</v>
      </c>
      <c r="G1058" s="138" t="s">
        <v>1414</v>
      </c>
      <c r="H1058" s="139">
        <v>2059</v>
      </c>
      <c r="I1058" s="137">
        <v>2</v>
      </c>
      <c r="J1058" s="140">
        <f>นครพนม!F149</f>
        <v>345953.02</v>
      </c>
      <c r="K1058" s="141">
        <f>นครพนม!AM149</f>
        <v>672580.89</v>
      </c>
      <c r="L1058" s="142">
        <f>นครพนม!AN149</f>
        <v>574580.11</v>
      </c>
      <c r="M1058" s="142">
        <f>นครพนม!AO149</f>
        <v>505552.07</v>
      </c>
      <c r="N1058" s="138"/>
      <c r="O1058" s="138"/>
      <c r="P1058" s="138"/>
      <c r="Q1058" s="130">
        <f t="shared" si="38"/>
        <v>69028.039999999979</v>
      </c>
      <c r="R1058" s="131">
        <f t="shared" si="39"/>
        <v>279.05784847013115</v>
      </c>
    </row>
    <row r="1059" spans="1:18" x14ac:dyDescent="0.35">
      <c r="A1059" s="137">
        <v>6</v>
      </c>
      <c r="B1059" s="138" t="s">
        <v>58</v>
      </c>
      <c r="C1059" s="138" t="s">
        <v>583</v>
      </c>
      <c r="D1059" s="138" t="s">
        <v>100</v>
      </c>
      <c r="E1059" s="138" t="s">
        <v>580</v>
      </c>
      <c r="F1059" s="138" t="s">
        <v>180</v>
      </c>
      <c r="G1059" s="138" t="s">
        <v>1415</v>
      </c>
      <c r="H1059" s="139">
        <v>1986</v>
      </c>
      <c r="I1059" s="137">
        <v>2</v>
      </c>
      <c r="J1059" s="140">
        <f>นครพนม!F150</f>
        <v>201507.08</v>
      </c>
      <c r="K1059" s="141">
        <f>นครพนม!AM150</f>
        <v>832735.95</v>
      </c>
      <c r="L1059" s="142">
        <f>นครพนม!AN150</f>
        <v>384726.25</v>
      </c>
      <c r="M1059" s="142">
        <f>นครพนม!AO150</f>
        <v>334552.78999999998</v>
      </c>
      <c r="N1059" s="138"/>
      <c r="O1059" s="138"/>
      <c r="P1059" s="138"/>
      <c r="Q1059" s="130">
        <f>L1059-M1059</f>
        <v>50173.460000000021</v>
      </c>
      <c r="R1059" s="131">
        <f>L1059/H1059</f>
        <v>193.71915911379656</v>
      </c>
    </row>
    <row r="1060" spans="1:18" s="149" customFormat="1" x14ac:dyDescent="0.35">
      <c r="A1060" s="143">
        <v>11</v>
      </c>
      <c r="B1060" s="144" t="s">
        <v>58</v>
      </c>
      <c r="C1060" s="144"/>
      <c r="D1060" s="144"/>
      <c r="E1060" s="144" t="s">
        <v>77</v>
      </c>
      <c r="F1060" s="144"/>
      <c r="G1060" s="144" t="s">
        <v>584</v>
      </c>
      <c r="H1060" s="150">
        <f>SUM(H1055:H1059)</f>
        <v>14773</v>
      </c>
      <c r="I1060" s="143"/>
      <c r="J1060" s="146">
        <f>SUM(J1054:J1059)</f>
        <v>1325629.49</v>
      </c>
      <c r="K1060" s="181">
        <f>SUM(K1054:K1059)</f>
        <v>2778179.45</v>
      </c>
      <c r="L1060" s="146">
        <f>SUM(L1055:L1059)</f>
        <v>2953609.21</v>
      </c>
      <c r="M1060" s="146">
        <f>SUM(M1055:M1059)</f>
        <v>2513731.56</v>
      </c>
      <c r="N1060" s="144">
        <v>5</v>
      </c>
      <c r="O1060" s="144">
        <v>5</v>
      </c>
      <c r="P1060" s="144">
        <f>N1060-O1060</f>
        <v>0</v>
      </c>
      <c r="Q1060" s="147">
        <f t="shared" si="38"/>
        <v>439877.64999999991</v>
      </c>
      <c r="R1060" s="148">
        <f>L1060/H1060</f>
        <v>199.93293237663303</v>
      </c>
    </row>
    <row r="1061" spans="1:18" x14ac:dyDescent="0.35">
      <c r="A1061" s="137">
        <v>1</v>
      </c>
      <c r="B1061" s="138" t="s">
        <v>58</v>
      </c>
      <c r="C1061" s="138" t="s">
        <v>563</v>
      </c>
      <c r="D1061" s="138" t="s">
        <v>114</v>
      </c>
      <c r="E1061" s="138" t="s">
        <v>585</v>
      </c>
      <c r="F1061" s="138" t="s">
        <v>210</v>
      </c>
      <c r="G1061" s="138" t="s">
        <v>586</v>
      </c>
      <c r="H1061" s="139"/>
      <c r="I1061" s="137"/>
      <c r="J1061" s="140"/>
      <c r="K1061" s="141"/>
      <c r="L1061" s="142"/>
      <c r="M1061" s="142"/>
      <c r="N1061" s="138"/>
      <c r="O1061" s="138"/>
      <c r="P1061" s="138"/>
    </row>
    <row r="1062" spans="1:18" x14ac:dyDescent="0.35">
      <c r="A1062" s="137">
        <v>2</v>
      </c>
      <c r="B1062" s="138" t="s">
        <v>58</v>
      </c>
      <c r="C1062" s="138" t="s">
        <v>563</v>
      </c>
      <c r="D1062" s="138" t="s">
        <v>114</v>
      </c>
      <c r="E1062" s="138" t="s">
        <v>585</v>
      </c>
      <c r="F1062" s="138" t="s">
        <v>180</v>
      </c>
      <c r="G1062" s="138" t="s">
        <v>1416</v>
      </c>
      <c r="H1062" s="139">
        <v>2574</v>
      </c>
      <c r="I1062" s="137">
        <v>2</v>
      </c>
      <c r="J1062" s="140">
        <f>นครพนม!F151</f>
        <v>373407.39</v>
      </c>
      <c r="K1062" s="141">
        <f>นครพนม!AM151</f>
        <v>439509.58</v>
      </c>
      <c r="L1062" s="142">
        <f>นครพนม!AN151</f>
        <v>653263.12</v>
      </c>
      <c r="M1062" s="142">
        <f>นครพนม!AO151</f>
        <v>464744.59</v>
      </c>
      <c r="N1062" s="138"/>
      <c r="O1062" s="138"/>
      <c r="P1062" s="138"/>
      <c r="Q1062" s="130">
        <f t="shared" si="38"/>
        <v>188518.52999999997</v>
      </c>
      <c r="R1062" s="131">
        <f t="shared" si="39"/>
        <v>253.79297591297592</v>
      </c>
    </row>
    <row r="1063" spans="1:18" x14ac:dyDescent="0.35">
      <c r="A1063" s="137">
        <v>3</v>
      </c>
      <c r="B1063" s="138" t="s">
        <v>58</v>
      </c>
      <c r="C1063" s="138" t="s">
        <v>563</v>
      </c>
      <c r="D1063" s="138" t="s">
        <v>114</v>
      </c>
      <c r="E1063" s="138" t="s">
        <v>585</v>
      </c>
      <c r="F1063" s="138" t="s">
        <v>180</v>
      </c>
      <c r="G1063" s="138" t="s">
        <v>1417</v>
      </c>
      <c r="H1063" s="139">
        <v>918</v>
      </c>
      <c r="I1063" s="137">
        <v>1</v>
      </c>
      <c r="J1063" s="140">
        <f>นครพนม!F152</f>
        <v>268459.90999999997</v>
      </c>
      <c r="K1063" s="141">
        <f>นครพนม!AM152</f>
        <v>326147.18999999994</v>
      </c>
      <c r="L1063" s="142">
        <f>นครพนม!AN152</f>
        <v>447734.64</v>
      </c>
      <c r="M1063" s="142">
        <f>นครพนม!AO152</f>
        <v>414656.69</v>
      </c>
      <c r="N1063" s="138"/>
      <c r="O1063" s="138"/>
      <c r="P1063" s="138"/>
      <c r="Q1063" s="130">
        <f t="shared" si="38"/>
        <v>33077.950000000012</v>
      </c>
      <c r="R1063" s="131">
        <f t="shared" si="39"/>
        <v>487.72836601307193</v>
      </c>
    </row>
    <row r="1064" spans="1:18" x14ac:dyDescent="0.35">
      <c r="A1064" s="137">
        <v>4</v>
      </c>
      <c r="B1064" s="138" t="s">
        <v>58</v>
      </c>
      <c r="C1064" s="138" t="s">
        <v>563</v>
      </c>
      <c r="D1064" s="138" t="s">
        <v>114</v>
      </c>
      <c r="E1064" s="138" t="s">
        <v>585</v>
      </c>
      <c r="F1064" s="138" t="s">
        <v>180</v>
      </c>
      <c r="G1064" s="138" t="s">
        <v>1418</v>
      </c>
      <c r="H1064" s="139">
        <v>4046</v>
      </c>
      <c r="I1064" s="137">
        <v>3</v>
      </c>
      <c r="J1064" s="140">
        <f>นครพนม!F153</f>
        <v>399086.38</v>
      </c>
      <c r="K1064" s="141">
        <f>นครพนม!AM153</f>
        <v>385879.62</v>
      </c>
      <c r="L1064" s="142">
        <f>นครพนม!AN153</f>
        <v>656881.32000000007</v>
      </c>
      <c r="M1064" s="142">
        <f>นครพนม!AO153</f>
        <v>543109.30000000005</v>
      </c>
      <c r="N1064" s="138"/>
      <c r="O1064" s="138"/>
      <c r="P1064" s="138"/>
      <c r="Q1064" s="130">
        <f t="shared" si="38"/>
        <v>113772.02000000002</v>
      </c>
      <c r="R1064" s="131">
        <f t="shared" si="39"/>
        <v>162.35326742461692</v>
      </c>
    </row>
    <row r="1065" spans="1:18" x14ac:dyDescent="0.35">
      <c r="A1065" s="137">
        <v>5</v>
      </c>
      <c r="B1065" s="138" t="s">
        <v>58</v>
      </c>
      <c r="C1065" s="138" t="s">
        <v>563</v>
      </c>
      <c r="D1065" s="138" t="s">
        <v>114</v>
      </c>
      <c r="E1065" s="138" t="s">
        <v>585</v>
      </c>
      <c r="F1065" s="138" t="s">
        <v>180</v>
      </c>
      <c r="G1065" s="138" t="s">
        <v>1419</v>
      </c>
      <c r="H1065" s="139">
        <v>1868</v>
      </c>
      <c r="I1065" s="137">
        <v>2</v>
      </c>
      <c r="J1065" s="140">
        <f>นครพนม!F154</f>
        <v>229055.61</v>
      </c>
      <c r="K1065" s="141">
        <f>นครพนม!AM154</f>
        <v>208840.94</v>
      </c>
      <c r="L1065" s="142">
        <f>นครพนม!AN154</f>
        <v>508649.07999999996</v>
      </c>
      <c r="M1065" s="142">
        <f>นครพนม!AO154</f>
        <v>428623.44</v>
      </c>
      <c r="N1065" s="138"/>
      <c r="O1065" s="138"/>
      <c r="P1065" s="138"/>
      <c r="Q1065" s="130">
        <f t="shared" si="38"/>
        <v>80025.639999999956</v>
      </c>
      <c r="R1065" s="131">
        <f t="shared" si="39"/>
        <v>272.29608137044966</v>
      </c>
    </row>
    <row r="1066" spans="1:18" s="149" customFormat="1" x14ac:dyDescent="0.35">
      <c r="A1066" s="143">
        <v>12</v>
      </c>
      <c r="B1066" s="144" t="s">
        <v>58</v>
      </c>
      <c r="C1066" s="144"/>
      <c r="D1066" s="144"/>
      <c r="E1066" s="144" t="s">
        <v>77</v>
      </c>
      <c r="F1066" s="144"/>
      <c r="G1066" s="144" t="s">
        <v>587</v>
      </c>
      <c r="H1066" s="150">
        <f>SUM(H1062:H1065)</f>
        <v>9406</v>
      </c>
      <c r="I1066" s="143"/>
      <c r="J1066" s="146">
        <f>SUM(J1061:J1065)</f>
        <v>1270009.29</v>
      </c>
      <c r="K1066" s="181">
        <f>SUM(K1061:K1065)</f>
        <v>1360377.33</v>
      </c>
      <c r="L1066" s="146">
        <f>SUM(L1061:L1065)</f>
        <v>2266528.16</v>
      </c>
      <c r="M1066" s="146">
        <f>SUM(M1061:M1065)</f>
        <v>1851134.02</v>
      </c>
      <c r="N1066" s="144">
        <v>4</v>
      </c>
      <c r="O1066" s="144">
        <v>4</v>
      </c>
      <c r="P1066" s="144">
        <f>N1066-O1066</f>
        <v>0</v>
      </c>
      <c r="Q1066" s="147">
        <f t="shared" si="38"/>
        <v>415394.14000000013</v>
      </c>
      <c r="R1066" s="148">
        <f t="shared" si="39"/>
        <v>240.9662088028918</v>
      </c>
    </row>
    <row r="1067" spans="1:18" s="149" customFormat="1" x14ac:dyDescent="0.35">
      <c r="A1067" s="216"/>
      <c r="B1067" s="217" t="s">
        <v>58</v>
      </c>
      <c r="C1067" s="217" t="s">
        <v>58</v>
      </c>
      <c r="D1067" s="217" t="s">
        <v>58</v>
      </c>
      <c r="E1067" s="217" t="s">
        <v>58</v>
      </c>
      <c r="F1067" s="217"/>
      <c r="G1067" s="217" t="s">
        <v>588</v>
      </c>
      <c r="H1067" s="218">
        <f>H918+H929+H948+H959+H976+H988+H1009+H1029+H1040+H1053+H1060+H1066</f>
        <v>427863</v>
      </c>
      <c r="I1067" s="216"/>
      <c r="J1067" s="219">
        <f t="shared" ref="J1067:O1067" si="40">J918+J929+J948+J959+J976+J988+J1009+J1029+J1040+J1053+J1060+J1066</f>
        <v>51619352.649999991</v>
      </c>
      <c r="K1067" s="220">
        <f t="shared" si="40"/>
        <v>62071763.07</v>
      </c>
      <c r="L1067" s="219">
        <f t="shared" si="40"/>
        <v>84735906.859999999</v>
      </c>
      <c r="M1067" s="219">
        <f t="shared" si="40"/>
        <v>78702266.969999999</v>
      </c>
      <c r="N1067" s="217">
        <f t="shared" si="40"/>
        <v>151</v>
      </c>
      <c r="O1067" s="217">
        <f t="shared" si="40"/>
        <v>150</v>
      </c>
      <c r="P1067" s="217">
        <f>N1067-O1067</f>
        <v>1</v>
      </c>
      <c r="Q1067" s="147">
        <f t="shared" si="38"/>
        <v>6033639.8900000006</v>
      </c>
      <c r="R1067" s="148">
        <f t="shared" si="39"/>
        <v>198.0444835379549</v>
      </c>
    </row>
    <row r="1068" spans="1:18" x14ac:dyDescent="0.35">
      <c r="A1068" s="237"/>
      <c r="B1068" s="238"/>
      <c r="C1068" s="238"/>
      <c r="D1068" s="238"/>
      <c r="E1068" s="339" t="s">
        <v>589</v>
      </c>
      <c r="F1068" s="340"/>
      <c r="G1068" s="341"/>
      <c r="H1068" s="239"/>
      <c r="I1068" s="237"/>
      <c r="J1068" s="240">
        <f>J1067/O1067</f>
        <v>344129.01766666659</v>
      </c>
      <c r="K1068" s="241">
        <f>K1067/O1067</f>
        <v>413811.75380000001</v>
      </c>
      <c r="L1068" s="240">
        <f>L1067/O1067</f>
        <v>564906.04573333333</v>
      </c>
      <c r="M1068" s="240">
        <f>M1067/O1067</f>
        <v>524681.77980000002</v>
      </c>
      <c r="N1068" s="242"/>
      <c r="O1068" s="242"/>
      <c r="P1068" s="238"/>
      <c r="Q1068" s="130">
        <f t="shared" si="38"/>
        <v>40224.265933333314</v>
      </c>
      <c r="R1068" s="148"/>
    </row>
    <row r="1069" spans="1:18" s="149" customFormat="1" x14ac:dyDescent="0.35">
      <c r="A1069" s="242"/>
      <c r="B1069" s="242"/>
      <c r="C1069" s="242"/>
      <c r="D1069" s="242"/>
      <c r="E1069" s="314" t="s">
        <v>597</v>
      </c>
      <c r="F1069" s="315"/>
      <c r="G1069" s="316"/>
      <c r="H1069" s="243">
        <f>H82+H179+H433+H590+H684+H890+H1067</f>
        <v>3408575</v>
      </c>
      <c r="I1069" s="244"/>
      <c r="J1069" s="240">
        <f t="shared" ref="J1069:O1069" si="41">J82+J179+J433+J590+J684+J890+J1067</f>
        <v>399712819.74000001</v>
      </c>
      <c r="K1069" s="241">
        <f t="shared" si="41"/>
        <v>446433605.14500004</v>
      </c>
      <c r="L1069" s="240">
        <f t="shared" si="41"/>
        <v>650657744.91999996</v>
      </c>
      <c r="M1069" s="240">
        <f t="shared" si="41"/>
        <v>628895339.18500006</v>
      </c>
      <c r="N1069" s="245">
        <f t="shared" si="41"/>
        <v>874</v>
      </c>
      <c r="O1069" s="245">
        <f t="shared" si="41"/>
        <v>871</v>
      </c>
      <c r="P1069" s="245">
        <f>P82+P179+P433+P590+P684+P890+P1067</f>
        <v>3</v>
      </c>
      <c r="Q1069" s="147">
        <f>L1069-M1069</f>
        <v>21762405.734999895</v>
      </c>
      <c r="R1069" s="148">
        <f t="shared" si="39"/>
        <v>190.88849296846922</v>
      </c>
    </row>
    <row r="1070" spans="1:18" s="149" customFormat="1" x14ac:dyDescent="0.35">
      <c r="A1070" s="242"/>
      <c r="B1070" s="242"/>
      <c r="C1070" s="242"/>
      <c r="D1070" s="242"/>
      <c r="E1070" s="314" t="s">
        <v>598</v>
      </c>
      <c r="F1070" s="315"/>
      <c r="G1070" s="316"/>
      <c r="H1070" s="243"/>
      <c r="I1070" s="244"/>
      <c r="J1070" s="240">
        <f>J1069/O1069</f>
        <v>458912.53701492539</v>
      </c>
      <c r="K1070" s="240">
        <f>K1069/O1069</f>
        <v>512552.93357634905</v>
      </c>
      <c r="L1070" s="240">
        <f>L1069/O1069</f>
        <v>747023.81735935702</v>
      </c>
      <c r="M1070" s="240">
        <f>M1069/O1069</f>
        <v>722038.2769058554</v>
      </c>
      <c r="N1070" s="242"/>
      <c r="O1070" s="242"/>
      <c r="P1070" s="242"/>
      <c r="Q1070" s="147">
        <f>L1070-M1070</f>
        <v>24985.540453501628</v>
      </c>
      <c r="R1070" s="148"/>
    </row>
    <row r="1073" spans="11:13" x14ac:dyDescent="0.35">
      <c r="K1073" s="247"/>
      <c r="M1073" s="247"/>
    </row>
    <row r="1074" spans="11:13" x14ac:dyDescent="0.35">
      <c r="K1074" s="247"/>
      <c r="M1074" s="247"/>
    </row>
    <row r="1075" spans="11:13" x14ac:dyDescent="0.35">
      <c r="K1075" s="247"/>
      <c r="M1075" s="247"/>
    </row>
    <row r="1076" spans="11:13" x14ac:dyDescent="0.35">
      <c r="K1076" s="247"/>
      <c r="M1076" s="247"/>
    </row>
    <row r="1077" spans="11:13" x14ac:dyDescent="0.35">
      <c r="K1077" s="247"/>
      <c r="M1077" s="247"/>
    </row>
    <row r="1078" spans="11:13" x14ac:dyDescent="0.35">
      <c r="K1078" s="247"/>
      <c r="M1078" s="247"/>
    </row>
    <row r="1079" spans="11:13" x14ac:dyDescent="0.35">
      <c r="K1079" s="247"/>
      <c r="M1079" s="247"/>
    </row>
    <row r="1080" spans="11:13" x14ac:dyDescent="0.35">
      <c r="K1080" s="247"/>
      <c r="M1080" s="247"/>
    </row>
    <row r="1081" spans="11:13" x14ac:dyDescent="0.35">
      <c r="K1081" s="247"/>
      <c r="M1081" s="247"/>
    </row>
  </sheetData>
  <autoFilter ref="A4:WVN1070"/>
  <mergeCells count="28">
    <mergeCell ref="N3:P3"/>
    <mergeCell ref="M3:M4"/>
    <mergeCell ref="Q3:Q4"/>
    <mergeCell ref="E1069:G1069"/>
    <mergeCell ref="E83:G83"/>
    <mergeCell ref="J3:J4"/>
    <mergeCell ref="K3:K4"/>
    <mergeCell ref="F3:F4"/>
    <mergeCell ref="G3:G4"/>
    <mergeCell ref="H3:H4"/>
    <mergeCell ref="I3:I4"/>
    <mergeCell ref="E1068:G1068"/>
    <mergeCell ref="S3:S4"/>
    <mergeCell ref="E1070:G1070"/>
    <mergeCell ref="A1:L1"/>
    <mergeCell ref="A2:L2"/>
    <mergeCell ref="E685:G685"/>
    <mergeCell ref="E891:G891"/>
    <mergeCell ref="E591:G591"/>
    <mergeCell ref="A3:A4"/>
    <mergeCell ref="B3:B4"/>
    <mergeCell ref="C3:C4"/>
    <mergeCell ref="D3:D4"/>
    <mergeCell ref="E3:E4"/>
    <mergeCell ref="E180:G180"/>
    <mergeCell ref="E434:G434"/>
    <mergeCell ref="L3:L4"/>
    <mergeCell ref="R3:R4"/>
  </mergeCells>
  <conditionalFormatting sqref="L1061:M1061 L21:M21 L35:M35 L48:M48 L53:M53 L59:M59 L67:M67 L75:M75 L1071:M1048576 L417:M418 L420:M425 L3:M19 L84:M104 L106:M118 L120:M134 L136:M153 L155:M168 L170:M177 L181:M209 L211:M222 L224:M235 L255:M264 L266:M280 L282:M288 L290:M294 L296:M308 L310:M320 L322:M337 L339:M359 L361:M370 L372:M385 L387:M392 L394:M398 L400:M409 L411:M415 L427:M431 L435:M454 L456:M461 L463:M477 L479:M489 L491:M504 L506:M511 L513:M519 L521:M530 L532:M549 L551:M556 L558:M563 L565:M571 L573:M581 L583:M588 L592:M609 L611:M621 L623:M638 L640:M646 L648:M653 L655:M658 L660:M667 L669:M675 L677:M682 L686:M710 L712:M718 L720:M725 L727:M741 L743:M750 L752:M761 L763:M767 L769:M787 L789:M795 L797:M807 L809:M820 L822:M842 L844:M848 L850:M854 L856:M861 L863:M869 L871:M878 L880:M888 L892:M917 L919:M928 L930:M947 L949:M958 L960:M975 L977:M987 L989:M1008 L1010:M1028 L1030:M1039 L1041:M1052 L1054:M1059 L237:M253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1062:M1065">
    <cfRule type="containsText" dxfId="6" priority="10" operator="containsText" text="น้อยกว่ากลุ่ม">
      <formula>NOT(ISERROR(SEARCH("น้อยกว่ากลุ่ม",L1062)))</formula>
    </cfRule>
  </conditionalFormatting>
  <conditionalFormatting sqref="L22:M33">
    <cfRule type="containsText" dxfId="5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4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3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2" priority="6" operator="containsText" text="น้อยกว่ากลุ่ม">
      <formula>NOT(ISERROR(SEARCH("น้อยกว่ากลุ่ม",L54)))</formula>
    </cfRule>
  </conditionalFormatting>
  <conditionalFormatting sqref="L60:M64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23622047244094491" right="3.937007874015748E-2" top="0.51181102362204722" bottom="0.35433070866141736" header="0.31496062992125984" footer="0.19685039370078741"/>
  <pageSetup paperSize="9" scale="60" orientation="portrait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J151"/>
  <sheetViews>
    <sheetView topLeftCell="A7" zoomScale="70" zoomScaleNormal="70" workbookViewId="0">
      <selection activeCell="G24" sqref="G24"/>
    </sheetView>
  </sheetViews>
  <sheetFormatPr defaultColWidth="4.875" defaultRowHeight="14.25" x14ac:dyDescent="0.2"/>
  <cols>
    <col min="1" max="1" width="6.125" style="107" bestFit="1" customWidth="1"/>
    <col min="2" max="2" width="13.25" style="107" bestFit="1" customWidth="1"/>
    <col min="3" max="3" width="8.25" style="107" bestFit="1" customWidth="1"/>
    <col min="4" max="4" width="27.375" style="107" bestFit="1" customWidth="1"/>
    <col min="5" max="5" width="27.375" style="62"/>
    <col min="6" max="8" width="27.375" style="287"/>
    <col min="9" max="11" width="27.375" style="62"/>
    <col min="12" max="15" width="27.375" style="288"/>
    <col min="16" max="19" width="27.375" style="62"/>
    <col min="20" max="24" width="27.375" style="52"/>
    <col min="25" max="30" width="27.375" style="289"/>
    <col min="31" max="31" width="15.125" style="77" bestFit="1" customWidth="1"/>
    <col min="32" max="32" width="14" style="45" bestFit="1" customWidth="1"/>
    <col min="33" max="33" width="14" style="32" bestFit="1" customWidth="1"/>
    <col min="34" max="34" width="15.25" style="30" bestFit="1" customWidth="1"/>
    <col min="35" max="35" width="15.125" style="48" bestFit="1" customWidth="1"/>
    <col min="36" max="36" width="14.875" style="32" bestFit="1" customWidth="1"/>
  </cols>
  <sheetData>
    <row r="1" spans="1:36" x14ac:dyDescent="0.2">
      <c r="E1" s="62" t="s">
        <v>590</v>
      </c>
      <c r="F1" s="287" t="s">
        <v>1437</v>
      </c>
      <c r="G1" s="287" t="s">
        <v>1438</v>
      </c>
      <c r="H1" s="287" t="s">
        <v>1439</v>
      </c>
      <c r="I1" s="62" t="s">
        <v>1441</v>
      </c>
      <c r="J1" s="62" t="s">
        <v>1442</v>
      </c>
      <c r="K1" s="62" t="s">
        <v>1443</v>
      </c>
      <c r="L1" s="288" t="s">
        <v>1444</v>
      </c>
      <c r="M1" s="288" t="s">
        <v>1445</v>
      </c>
      <c r="N1" s="288" t="s">
        <v>1446</v>
      </c>
      <c r="O1" s="288" t="s">
        <v>1447</v>
      </c>
      <c r="P1" s="62" t="s">
        <v>1448</v>
      </c>
      <c r="Q1" s="62" t="s">
        <v>1449</v>
      </c>
      <c r="R1" s="62" t="s">
        <v>1450</v>
      </c>
      <c r="S1" s="62" t="s">
        <v>1451</v>
      </c>
      <c r="T1" s="52" t="s">
        <v>1453</v>
      </c>
      <c r="U1" s="52" t="s">
        <v>1454</v>
      </c>
      <c r="V1" s="52" t="s">
        <v>1455</v>
      </c>
      <c r="W1" s="52" t="s">
        <v>1456</v>
      </c>
      <c r="X1" s="52" t="s">
        <v>1457</v>
      </c>
      <c r="Y1" s="289" t="s">
        <v>1458</v>
      </c>
      <c r="Z1" s="289" t="s">
        <v>1459</v>
      </c>
      <c r="AA1" s="289" t="s">
        <v>1460</v>
      </c>
      <c r="AB1" s="289" t="s">
        <v>1461</v>
      </c>
      <c r="AC1" s="289" t="s">
        <v>1462</v>
      </c>
      <c r="AD1" s="289" t="s">
        <v>1465</v>
      </c>
      <c r="AE1" s="76" t="s">
        <v>6</v>
      </c>
      <c r="AF1" s="21" t="s">
        <v>7</v>
      </c>
      <c r="AG1" s="16" t="s">
        <v>8</v>
      </c>
      <c r="AH1" s="22" t="s">
        <v>9</v>
      </c>
      <c r="AI1" s="46" t="s">
        <v>10</v>
      </c>
      <c r="AJ1" s="71" t="s">
        <v>11</v>
      </c>
    </row>
    <row r="2" spans="1:36" x14ac:dyDescent="0.2">
      <c r="E2" s="62" t="s">
        <v>591</v>
      </c>
      <c r="F2" s="287" t="s">
        <v>1466</v>
      </c>
      <c r="G2" s="287" t="s">
        <v>1467</v>
      </c>
      <c r="H2" s="287" t="s">
        <v>1468</v>
      </c>
      <c r="I2" s="62" t="s">
        <v>1470</v>
      </c>
      <c r="J2" s="62" t="s">
        <v>1471</v>
      </c>
      <c r="K2" s="62" t="s">
        <v>1472</v>
      </c>
      <c r="L2" s="288" t="s">
        <v>1473</v>
      </c>
      <c r="M2" s="288" t="s">
        <v>1474</v>
      </c>
      <c r="N2" s="288" t="s">
        <v>1475</v>
      </c>
      <c r="O2" s="288" t="s">
        <v>1476</v>
      </c>
      <c r="P2" s="62" t="s">
        <v>1477</v>
      </c>
      <c r="Q2" s="62" t="s">
        <v>1478</v>
      </c>
      <c r="R2" s="62" t="s">
        <v>1479</v>
      </c>
      <c r="S2" s="62" t="s">
        <v>1480</v>
      </c>
      <c r="T2" s="52" t="s">
        <v>1482</v>
      </c>
      <c r="U2" s="52" t="s">
        <v>1483</v>
      </c>
      <c r="V2" s="52" t="s">
        <v>1484</v>
      </c>
      <c r="W2" s="52" t="s">
        <v>1485</v>
      </c>
      <c r="X2" s="52" t="s">
        <v>1486</v>
      </c>
      <c r="Y2" s="289" t="s">
        <v>1487</v>
      </c>
      <c r="Z2" s="289" t="s">
        <v>1488</v>
      </c>
      <c r="AA2" s="289" t="s">
        <v>1489</v>
      </c>
      <c r="AB2" s="289" t="s">
        <v>1490</v>
      </c>
      <c r="AC2" s="289" t="s">
        <v>1491</v>
      </c>
      <c r="AD2" s="289" t="s">
        <v>1494</v>
      </c>
    </row>
    <row r="3" spans="1:36" x14ac:dyDescent="0.2">
      <c r="E3" s="62" t="s">
        <v>592</v>
      </c>
      <c r="F3" s="287">
        <v>30048520.690000001</v>
      </c>
      <c r="G3" s="287">
        <v>2441393.15</v>
      </c>
      <c r="H3" s="287">
        <v>3603034.68</v>
      </c>
      <c r="I3" s="62">
        <v>64867024.079999998</v>
      </c>
      <c r="J3" s="62">
        <v>27824211.920000002</v>
      </c>
      <c r="K3" s="62">
        <v>74001</v>
      </c>
      <c r="L3" s="288">
        <v>650080</v>
      </c>
      <c r="M3" s="288">
        <v>1384747.83</v>
      </c>
      <c r="N3" s="288">
        <v>11579319.140000001</v>
      </c>
      <c r="O3" s="288">
        <v>4307509.3499999996</v>
      </c>
      <c r="P3" s="62">
        <v>83358</v>
      </c>
      <c r="Q3" s="62">
        <v>-14232447.23</v>
      </c>
      <c r="R3" s="62">
        <v>668624.61</v>
      </c>
      <c r="S3" s="62">
        <v>138493316.12</v>
      </c>
      <c r="T3" s="52">
        <v>30097591.5</v>
      </c>
      <c r="U3" s="52">
        <v>1038267</v>
      </c>
      <c r="V3" s="52">
        <v>4706.5200000000004</v>
      </c>
      <c r="W3" s="52">
        <v>13622948.6</v>
      </c>
      <c r="X3" s="52">
        <v>705668</v>
      </c>
      <c r="Y3" s="289">
        <v>22388418.600000001</v>
      </c>
      <c r="Z3" s="289">
        <v>130079.25</v>
      </c>
      <c r="AA3" s="289">
        <v>73052</v>
      </c>
      <c r="AB3" s="289">
        <v>16702846.109999999</v>
      </c>
      <c r="AC3" s="289">
        <v>4146426.89</v>
      </c>
      <c r="AD3" s="289">
        <v>282430</v>
      </c>
      <c r="AE3" s="98">
        <f t="shared" ref="AE3:AJ3" si="0">SUM(AE4:AE71)</f>
        <v>36092948.519999988</v>
      </c>
      <c r="AF3" s="44">
        <f t="shared" si="0"/>
        <v>17921656.319999997</v>
      </c>
      <c r="AG3" s="32">
        <f t="shared" si="0"/>
        <v>18171292.199999999</v>
      </c>
      <c r="AH3" s="29">
        <f t="shared" si="0"/>
        <v>45469181.620000005</v>
      </c>
      <c r="AI3" s="47">
        <f t="shared" si="0"/>
        <v>43723252.850000009</v>
      </c>
      <c r="AJ3" s="32">
        <f t="shared" si="0"/>
        <v>1745928.7699999996</v>
      </c>
    </row>
    <row r="4" spans="1:36" x14ac:dyDescent="0.2">
      <c r="AE4" s="77">
        <f>SUM(F4:H4)</f>
        <v>0</v>
      </c>
      <c r="AF4" s="44">
        <f>SUM(L4:O4)</f>
        <v>0</v>
      </c>
      <c r="AG4" s="32">
        <f>AE4-AF4</f>
        <v>0</v>
      </c>
      <c r="AH4" s="29">
        <f>SUM(T4:X4)</f>
        <v>0</v>
      </c>
      <c r="AI4" s="47">
        <f>SUM(Y4:AD4)</f>
        <v>0</v>
      </c>
      <c r="AJ4" s="32">
        <f>AH4-AI4</f>
        <v>0</v>
      </c>
    </row>
    <row r="5" spans="1:36" x14ac:dyDescent="0.2">
      <c r="AE5" s="77">
        <f t="shared" ref="AE5:AE68" si="1">SUM(F5:H5)</f>
        <v>0</v>
      </c>
      <c r="AF5" s="44">
        <f t="shared" ref="AF5:AF68" si="2">SUM(L5:O5)</f>
        <v>0</v>
      </c>
      <c r="AG5" s="32">
        <f>AE5-AF5</f>
        <v>0</v>
      </c>
      <c r="AH5" s="29">
        <f t="shared" ref="AH5:AH68" si="3">SUM(T5:X5)</f>
        <v>0</v>
      </c>
      <c r="AI5" s="47">
        <f t="shared" ref="AI5:AI68" si="4">SUM(Y5:AD5)</f>
        <v>0</v>
      </c>
      <c r="AJ5" s="32">
        <f t="shared" ref="AJ5:AJ69" si="5">AH5-AI5</f>
        <v>0</v>
      </c>
    </row>
    <row r="6" spans="1:36" x14ac:dyDescent="0.2">
      <c r="E6" s="62" t="s">
        <v>2316</v>
      </c>
      <c r="F6" s="287">
        <v>1020031.6</v>
      </c>
      <c r="I6" s="62">
        <v>3003739.16</v>
      </c>
      <c r="J6" s="62">
        <v>249220.73</v>
      </c>
      <c r="O6" s="288">
        <v>991991.6</v>
      </c>
      <c r="R6" s="62">
        <v>3364049.88</v>
      </c>
      <c r="W6" s="52">
        <v>468840</v>
      </c>
      <c r="Y6" s="289">
        <v>468840</v>
      </c>
      <c r="AC6" s="289">
        <v>83049.990000000005</v>
      </c>
      <c r="AE6" s="77">
        <f t="shared" si="1"/>
        <v>1020031.6</v>
      </c>
      <c r="AF6" s="44">
        <f t="shared" si="2"/>
        <v>991991.6</v>
      </c>
      <c r="AG6" s="32">
        <f t="shared" ref="AG6:AG22" si="6">AE6-AF6</f>
        <v>28040</v>
      </c>
      <c r="AH6" s="29">
        <f t="shared" si="3"/>
        <v>468840</v>
      </c>
      <c r="AI6" s="47">
        <f t="shared" si="4"/>
        <v>551889.99</v>
      </c>
      <c r="AJ6" s="32">
        <f t="shared" si="5"/>
        <v>-83049.989999999991</v>
      </c>
    </row>
    <row r="7" spans="1:36" x14ac:dyDescent="0.2">
      <c r="E7" s="62" t="s">
        <v>1495</v>
      </c>
      <c r="F7" s="287">
        <v>23924.74</v>
      </c>
      <c r="H7" s="287">
        <v>3640</v>
      </c>
      <c r="I7" s="62">
        <v>2811440.82</v>
      </c>
      <c r="J7" s="62">
        <v>29871.46</v>
      </c>
      <c r="O7" s="288">
        <v>480</v>
      </c>
      <c r="R7" s="62">
        <v>2093067.41</v>
      </c>
      <c r="S7" s="62">
        <v>840540.25</v>
      </c>
      <c r="W7" s="52">
        <v>890210</v>
      </c>
      <c r="X7" s="52">
        <v>20720</v>
      </c>
      <c r="Y7" s="289">
        <v>902710</v>
      </c>
      <c r="AB7" s="289">
        <v>9370</v>
      </c>
      <c r="AC7" s="289">
        <v>49730.64</v>
      </c>
      <c r="AD7" s="289">
        <v>14330</v>
      </c>
      <c r="AE7" s="77">
        <f t="shared" si="1"/>
        <v>27564.74</v>
      </c>
      <c r="AF7" s="44">
        <f t="shared" si="2"/>
        <v>480</v>
      </c>
      <c r="AG7" s="32">
        <f t="shared" si="6"/>
        <v>27084.74</v>
      </c>
      <c r="AH7" s="29">
        <f t="shared" si="3"/>
        <v>910930</v>
      </c>
      <c r="AI7" s="47">
        <f t="shared" si="4"/>
        <v>976140.64</v>
      </c>
      <c r="AJ7" s="32">
        <f t="shared" si="5"/>
        <v>-65210.640000000014</v>
      </c>
    </row>
    <row r="8" spans="1:36" x14ac:dyDescent="0.2">
      <c r="E8" s="62" t="s">
        <v>1496</v>
      </c>
      <c r="F8" s="287">
        <v>6410</v>
      </c>
      <c r="I8" s="62">
        <v>607470.69999999995</v>
      </c>
      <c r="J8" s="62">
        <v>3</v>
      </c>
      <c r="S8" s="62">
        <v>2129382.7599999998</v>
      </c>
      <c r="W8" s="52">
        <v>216630</v>
      </c>
      <c r="X8" s="52">
        <v>100040</v>
      </c>
      <c r="Y8" s="289">
        <v>318434</v>
      </c>
      <c r="Z8" s="289">
        <v>7380.45</v>
      </c>
      <c r="AB8" s="289">
        <v>119355</v>
      </c>
      <c r="AC8" s="289">
        <v>24259.98</v>
      </c>
      <c r="AE8" s="77">
        <f t="shared" si="1"/>
        <v>6410</v>
      </c>
      <c r="AF8" s="44">
        <f t="shared" si="2"/>
        <v>0</v>
      </c>
      <c r="AG8" s="32">
        <f t="shared" si="6"/>
        <v>6410</v>
      </c>
      <c r="AH8" s="29">
        <f t="shared" si="3"/>
        <v>316670</v>
      </c>
      <c r="AI8" s="47">
        <f t="shared" si="4"/>
        <v>469429.43</v>
      </c>
      <c r="AJ8" s="32">
        <f t="shared" si="5"/>
        <v>-152759.43</v>
      </c>
    </row>
    <row r="9" spans="1:36" x14ac:dyDescent="0.2">
      <c r="E9" s="62" t="s">
        <v>1497</v>
      </c>
      <c r="F9" s="287">
        <v>5120</v>
      </c>
      <c r="H9" s="287">
        <v>0</v>
      </c>
      <c r="I9" s="62">
        <v>3523566.68</v>
      </c>
      <c r="J9" s="62">
        <v>70956.98</v>
      </c>
      <c r="L9" s="288">
        <v>0</v>
      </c>
      <c r="N9" s="288">
        <v>5120</v>
      </c>
      <c r="O9" s="288">
        <v>27600</v>
      </c>
      <c r="R9" s="62">
        <v>274190.15999999997</v>
      </c>
      <c r="T9" s="52">
        <v>4880</v>
      </c>
      <c r="W9" s="52">
        <v>254897.06</v>
      </c>
      <c r="X9" s="52">
        <v>122720</v>
      </c>
      <c r="Y9" s="289">
        <v>256517.06</v>
      </c>
      <c r="AB9" s="289">
        <v>77894.95</v>
      </c>
      <c r="AC9" s="289">
        <v>19350.7</v>
      </c>
      <c r="AE9" s="77">
        <f t="shared" si="1"/>
        <v>5120</v>
      </c>
      <c r="AF9" s="44">
        <f t="shared" si="2"/>
        <v>32720</v>
      </c>
      <c r="AG9" s="32">
        <f t="shared" si="6"/>
        <v>-27600</v>
      </c>
      <c r="AH9" s="29">
        <f t="shared" si="3"/>
        <v>382497.06</v>
      </c>
      <c r="AI9" s="47">
        <f t="shared" si="4"/>
        <v>353762.71</v>
      </c>
      <c r="AJ9" s="32">
        <f t="shared" si="5"/>
        <v>28734.349999999977</v>
      </c>
    </row>
    <row r="10" spans="1:36" x14ac:dyDescent="0.2">
      <c r="A10" s="107" t="s">
        <v>175</v>
      </c>
      <c r="B10" s="107" t="s">
        <v>176</v>
      </c>
      <c r="C10" s="107">
        <v>9017</v>
      </c>
      <c r="D10" s="107" t="s">
        <v>181</v>
      </c>
      <c r="E10" s="62" t="s">
        <v>181</v>
      </c>
      <c r="F10" s="287">
        <v>1112438.3500000001</v>
      </c>
      <c r="G10" s="287">
        <v>142861</v>
      </c>
      <c r="H10" s="287">
        <v>56119.05</v>
      </c>
      <c r="I10" s="62">
        <v>312345.19</v>
      </c>
      <c r="J10" s="62">
        <v>87257.73</v>
      </c>
      <c r="M10" s="288">
        <v>47035.27</v>
      </c>
      <c r="N10" s="288">
        <v>206038</v>
      </c>
      <c r="O10" s="288">
        <v>196.26</v>
      </c>
      <c r="R10" s="62">
        <v>-1256389.6399999999</v>
      </c>
      <c r="S10" s="62">
        <v>2551683.71</v>
      </c>
      <c r="T10" s="52">
        <v>1137392.19</v>
      </c>
      <c r="W10" s="52">
        <v>307782.90000000002</v>
      </c>
      <c r="X10" s="52">
        <v>9000</v>
      </c>
      <c r="Y10" s="289">
        <v>591222.9</v>
      </c>
      <c r="AB10" s="289">
        <v>554773.34</v>
      </c>
      <c r="AC10" s="289">
        <v>85252.13</v>
      </c>
      <c r="AD10" s="289">
        <v>900</v>
      </c>
      <c r="AE10" s="77">
        <f t="shared" si="1"/>
        <v>1311418.4000000001</v>
      </c>
      <c r="AF10" s="44">
        <f t="shared" si="2"/>
        <v>253269.53</v>
      </c>
      <c r="AG10" s="32">
        <f t="shared" si="6"/>
        <v>1058148.8700000001</v>
      </c>
      <c r="AH10" s="29">
        <f t="shared" si="3"/>
        <v>1454175.0899999999</v>
      </c>
      <c r="AI10" s="47">
        <f t="shared" si="4"/>
        <v>1232148.3700000001</v>
      </c>
      <c r="AJ10" s="32">
        <f t="shared" si="5"/>
        <v>222026.71999999974</v>
      </c>
    </row>
    <row r="11" spans="1:36" x14ac:dyDescent="0.2">
      <c r="A11" s="107" t="s">
        <v>175</v>
      </c>
      <c r="B11" s="107" t="s">
        <v>176</v>
      </c>
      <c r="C11" s="107">
        <v>4386</v>
      </c>
      <c r="D11" s="107" t="s">
        <v>183</v>
      </c>
      <c r="E11" s="62" t="s">
        <v>183</v>
      </c>
      <c r="F11" s="287">
        <v>403163.49</v>
      </c>
      <c r="G11" s="287">
        <v>100000</v>
      </c>
      <c r="H11" s="287">
        <v>210524.5</v>
      </c>
      <c r="I11" s="62">
        <v>1341901.47</v>
      </c>
      <c r="J11" s="62">
        <v>468346.91</v>
      </c>
      <c r="L11" s="288">
        <v>0</v>
      </c>
      <c r="M11" s="288">
        <v>49073.7</v>
      </c>
      <c r="N11" s="288">
        <v>200000</v>
      </c>
      <c r="O11" s="288">
        <v>1161.77</v>
      </c>
      <c r="R11" s="62">
        <v>-50979.37</v>
      </c>
      <c r="S11" s="62">
        <v>2241809.08</v>
      </c>
      <c r="T11" s="52">
        <v>589976.92000000004</v>
      </c>
      <c r="W11" s="52">
        <v>174450</v>
      </c>
      <c r="Y11" s="289">
        <v>388807</v>
      </c>
      <c r="Z11" s="289">
        <v>34024</v>
      </c>
      <c r="AB11" s="289">
        <v>164112.92000000001</v>
      </c>
      <c r="AC11" s="289">
        <v>86853.81</v>
      </c>
      <c r="AE11" s="77">
        <f t="shared" si="1"/>
        <v>713687.99</v>
      </c>
      <c r="AF11" s="44">
        <f t="shared" si="2"/>
        <v>250235.47</v>
      </c>
      <c r="AG11" s="32">
        <f t="shared" si="6"/>
        <v>463452.52</v>
      </c>
      <c r="AH11" s="29">
        <f t="shared" si="3"/>
        <v>764426.92</v>
      </c>
      <c r="AI11" s="47">
        <f t="shared" si="4"/>
        <v>673797.73</v>
      </c>
      <c r="AJ11" s="32">
        <f t="shared" si="5"/>
        <v>90629.190000000061</v>
      </c>
    </row>
    <row r="12" spans="1:36" x14ac:dyDescent="0.2">
      <c r="A12" s="107" t="s">
        <v>175</v>
      </c>
      <c r="B12" s="107" t="s">
        <v>176</v>
      </c>
      <c r="C12" s="107">
        <v>3088</v>
      </c>
      <c r="D12" s="107" t="s">
        <v>185</v>
      </c>
      <c r="E12" s="62" t="s">
        <v>185</v>
      </c>
      <c r="F12" s="287">
        <v>1258494.3600000001</v>
      </c>
      <c r="G12" s="287">
        <v>18485</v>
      </c>
      <c r="H12" s="287">
        <v>43615.31</v>
      </c>
      <c r="I12" s="62">
        <v>753551.2</v>
      </c>
      <c r="J12" s="62">
        <v>738219.79</v>
      </c>
      <c r="L12" s="288">
        <v>460000</v>
      </c>
      <c r="M12" s="288">
        <v>34909.47</v>
      </c>
      <c r="O12" s="288">
        <v>0</v>
      </c>
      <c r="R12" s="62">
        <v>1627614.53</v>
      </c>
      <c r="S12" s="62">
        <v>1390481.55</v>
      </c>
      <c r="T12" s="52">
        <v>989832.36</v>
      </c>
      <c r="W12" s="52">
        <v>181480</v>
      </c>
      <c r="X12" s="52">
        <v>1500</v>
      </c>
      <c r="Y12" s="289">
        <v>568710</v>
      </c>
      <c r="AA12" s="289">
        <v>32737</v>
      </c>
      <c r="AB12" s="289">
        <v>1193590.3400000001</v>
      </c>
      <c r="AC12" s="289">
        <v>66338.91</v>
      </c>
      <c r="AE12" s="77">
        <f t="shared" si="1"/>
        <v>1320594.6700000002</v>
      </c>
      <c r="AF12" s="44">
        <f t="shared" si="2"/>
        <v>494909.47</v>
      </c>
      <c r="AG12" s="32">
        <f t="shared" si="6"/>
        <v>825685.20000000019</v>
      </c>
      <c r="AH12" s="29">
        <f t="shared" si="3"/>
        <v>1172812.3599999999</v>
      </c>
      <c r="AI12" s="47">
        <f t="shared" si="4"/>
        <v>1861376.25</v>
      </c>
      <c r="AJ12" s="32">
        <f t="shared" si="5"/>
        <v>-688563.89000000013</v>
      </c>
    </row>
    <row r="13" spans="1:36" x14ac:dyDescent="0.2">
      <c r="A13" s="107" t="s">
        <v>175</v>
      </c>
      <c r="B13" s="107" t="s">
        <v>176</v>
      </c>
      <c r="C13" s="107">
        <v>2345</v>
      </c>
      <c r="D13" s="107" t="s">
        <v>187</v>
      </c>
      <c r="E13" s="62" t="s">
        <v>187</v>
      </c>
      <c r="F13" s="287">
        <v>932496.33</v>
      </c>
      <c r="G13" s="287">
        <v>0</v>
      </c>
      <c r="H13" s="287">
        <v>60687.61</v>
      </c>
      <c r="I13" s="62">
        <v>543385.86</v>
      </c>
      <c r="J13" s="62">
        <v>701947.87</v>
      </c>
      <c r="L13" s="288">
        <v>0</v>
      </c>
      <c r="M13" s="288">
        <v>67875</v>
      </c>
      <c r="N13" s="288">
        <v>359770</v>
      </c>
      <c r="O13" s="288">
        <v>90</v>
      </c>
      <c r="R13" s="62">
        <v>57719.01</v>
      </c>
      <c r="S13" s="62">
        <v>1997230.39</v>
      </c>
      <c r="T13" s="52">
        <v>460820.01</v>
      </c>
      <c r="W13" s="52">
        <v>177729.9</v>
      </c>
      <c r="Y13" s="289">
        <v>291759.90000000002</v>
      </c>
      <c r="AB13" s="289">
        <v>465053.27</v>
      </c>
      <c r="AC13" s="289">
        <v>135955.28</v>
      </c>
      <c r="AE13" s="77">
        <f t="shared" si="1"/>
        <v>993183.94</v>
      </c>
      <c r="AF13" s="44">
        <f t="shared" si="2"/>
        <v>427735</v>
      </c>
      <c r="AG13" s="32">
        <f t="shared" si="6"/>
        <v>565448.93999999994</v>
      </c>
      <c r="AH13" s="29">
        <f t="shared" si="3"/>
        <v>638549.91</v>
      </c>
      <c r="AI13" s="47">
        <f t="shared" si="4"/>
        <v>892768.45000000007</v>
      </c>
      <c r="AJ13" s="32">
        <f t="shared" si="5"/>
        <v>-254218.54000000004</v>
      </c>
    </row>
    <row r="14" spans="1:36" s="43" customFormat="1" x14ac:dyDescent="0.2">
      <c r="A14" s="107" t="s">
        <v>175</v>
      </c>
      <c r="B14" s="107" t="s">
        <v>176</v>
      </c>
      <c r="C14" s="107">
        <v>6935</v>
      </c>
      <c r="D14" s="107" t="s">
        <v>189</v>
      </c>
      <c r="E14" s="62" t="s">
        <v>189</v>
      </c>
      <c r="F14" s="287">
        <v>863670.79</v>
      </c>
      <c r="G14" s="287">
        <v>53400</v>
      </c>
      <c r="H14" s="287">
        <v>73907.5</v>
      </c>
      <c r="I14" s="62">
        <v>811361.69</v>
      </c>
      <c r="J14" s="62">
        <v>378753.72</v>
      </c>
      <c r="K14" s="62"/>
      <c r="L14" s="288">
        <v>0</v>
      </c>
      <c r="M14" s="288">
        <v>28206.6</v>
      </c>
      <c r="N14" s="288">
        <v>835534</v>
      </c>
      <c r="O14" s="288">
        <v>60</v>
      </c>
      <c r="P14" s="62">
        <v>38750</v>
      </c>
      <c r="Q14" s="62"/>
      <c r="R14" s="62">
        <v>31064.49</v>
      </c>
      <c r="S14" s="62">
        <v>2502473.91</v>
      </c>
      <c r="T14" s="52">
        <v>746076.82</v>
      </c>
      <c r="U14" s="52"/>
      <c r="V14" s="52"/>
      <c r="W14" s="52">
        <v>375878.6</v>
      </c>
      <c r="X14" s="52"/>
      <c r="Y14" s="289">
        <v>561428.6</v>
      </c>
      <c r="Z14" s="289"/>
      <c r="AA14" s="289"/>
      <c r="AB14" s="289">
        <v>262430.59000000003</v>
      </c>
      <c r="AC14" s="289">
        <v>77637.73</v>
      </c>
      <c r="AD14" s="289"/>
      <c r="AE14" s="77">
        <f t="shared" si="1"/>
        <v>990978.29</v>
      </c>
      <c r="AF14" s="44">
        <f t="shared" si="2"/>
        <v>863800.6</v>
      </c>
      <c r="AG14" s="32">
        <f t="shared" si="6"/>
        <v>127177.69000000006</v>
      </c>
      <c r="AH14" s="29">
        <f t="shared" si="3"/>
        <v>1121955.42</v>
      </c>
      <c r="AI14" s="47">
        <f t="shared" si="4"/>
        <v>901496.91999999993</v>
      </c>
      <c r="AJ14" s="32">
        <f t="shared" si="5"/>
        <v>220458.5</v>
      </c>
    </row>
    <row r="15" spans="1:36" x14ac:dyDescent="0.2">
      <c r="A15" s="107" t="s">
        <v>175</v>
      </c>
      <c r="B15" s="107" t="s">
        <v>176</v>
      </c>
      <c r="C15" s="107">
        <v>5524</v>
      </c>
      <c r="D15" s="107" t="s">
        <v>191</v>
      </c>
      <c r="E15" s="62" t="s">
        <v>191</v>
      </c>
      <c r="F15" s="287">
        <v>493204.06</v>
      </c>
      <c r="G15" s="287">
        <v>0</v>
      </c>
      <c r="H15" s="287">
        <v>172206.49</v>
      </c>
      <c r="I15" s="62">
        <v>518134.06</v>
      </c>
      <c r="J15" s="62">
        <v>433943.94</v>
      </c>
      <c r="M15" s="288">
        <v>36008.39</v>
      </c>
      <c r="N15" s="288">
        <v>25005</v>
      </c>
      <c r="O15" s="288">
        <v>19900</v>
      </c>
      <c r="R15" s="62">
        <v>-1035693.9</v>
      </c>
      <c r="S15" s="62">
        <v>2525004.41</v>
      </c>
      <c r="T15" s="52">
        <v>524466.39</v>
      </c>
      <c r="W15" s="52">
        <v>339966.5</v>
      </c>
      <c r="Y15" s="289">
        <v>465007.5</v>
      </c>
      <c r="AB15" s="289">
        <v>240992.65</v>
      </c>
      <c r="AC15" s="289">
        <v>109291.09</v>
      </c>
      <c r="AE15" s="77">
        <f t="shared" si="1"/>
        <v>665410.55000000005</v>
      </c>
      <c r="AF15" s="44">
        <f t="shared" si="2"/>
        <v>80913.39</v>
      </c>
      <c r="AG15" s="32">
        <f t="shared" si="6"/>
        <v>584497.16</v>
      </c>
      <c r="AH15" s="29">
        <f t="shared" si="3"/>
        <v>864432.89</v>
      </c>
      <c r="AI15" s="47">
        <f t="shared" si="4"/>
        <v>815291.24</v>
      </c>
      <c r="AJ15" s="32">
        <f t="shared" si="5"/>
        <v>49141.650000000023</v>
      </c>
    </row>
    <row r="16" spans="1:36" x14ac:dyDescent="0.2">
      <c r="A16" s="107" t="s">
        <v>175</v>
      </c>
      <c r="B16" s="107" t="s">
        <v>176</v>
      </c>
      <c r="C16" s="107">
        <v>5657</v>
      </c>
      <c r="D16" s="107" t="s">
        <v>193</v>
      </c>
      <c r="E16" s="62" t="s">
        <v>193</v>
      </c>
      <c r="F16" s="287">
        <v>475997.16</v>
      </c>
      <c r="G16" s="287">
        <v>218242</v>
      </c>
      <c r="H16" s="287">
        <v>47583.39</v>
      </c>
      <c r="I16" s="62">
        <v>468305.84</v>
      </c>
      <c r="J16" s="62">
        <v>725510.91</v>
      </c>
      <c r="M16" s="288">
        <v>22400</v>
      </c>
      <c r="N16" s="288">
        <v>60000</v>
      </c>
      <c r="R16" s="62">
        <v>-2897569.48</v>
      </c>
      <c r="S16" s="62">
        <v>4613167.97</v>
      </c>
      <c r="T16" s="52">
        <v>630388.21</v>
      </c>
      <c r="W16" s="52">
        <v>188421</v>
      </c>
      <c r="X16" s="52">
        <v>4500</v>
      </c>
      <c r="Y16" s="289">
        <v>266151</v>
      </c>
      <c r="AA16" s="289">
        <v>4690</v>
      </c>
      <c r="AB16" s="289">
        <v>355964.18</v>
      </c>
      <c r="AC16" s="289">
        <v>51989.22</v>
      </c>
      <c r="AE16" s="77">
        <f t="shared" si="1"/>
        <v>741822.54999999993</v>
      </c>
      <c r="AF16" s="44">
        <f t="shared" si="2"/>
        <v>82400</v>
      </c>
      <c r="AG16" s="32">
        <f t="shared" si="6"/>
        <v>659422.54999999993</v>
      </c>
      <c r="AH16" s="29">
        <f t="shared" si="3"/>
        <v>823309.21</v>
      </c>
      <c r="AI16" s="47">
        <f t="shared" si="4"/>
        <v>678794.39999999991</v>
      </c>
      <c r="AJ16" s="32">
        <f t="shared" si="5"/>
        <v>144514.81000000006</v>
      </c>
    </row>
    <row r="17" spans="1:36" x14ac:dyDescent="0.2">
      <c r="A17" s="107" t="s">
        <v>175</v>
      </c>
      <c r="B17" s="107" t="s">
        <v>176</v>
      </c>
      <c r="C17" s="107">
        <v>4057</v>
      </c>
      <c r="D17" s="107" t="s">
        <v>195</v>
      </c>
      <c r="E17" s="62" t="s">
        <v>195</v>
      </c>
      <c r="F17" s="287">
        <v>83421.81</v>
      </c>
      <c r="G17" s="287">
        <v>61524</v>
      </c>
      <c r="H17" s="287">
        <v>152603.95000000001</v>
      </c>
      <c r="I17" s="62">
        <v>1845209.99</v>
      </c>
      <c r="J17" s="62">
        <v>780029.23</v>
      </c>
      <c r="L17" s="288">
        <v>7950</v>
      </c>
      <c r="M17" s="288">
        <v>22474.23</v>
      </c>
      <c r="N17" s="288">
        <v>199920</v>
      </c>
      <c r="Q17" s="62">
        <v>-1001238.62</v>
      </c>
      <c r="R17" s="62">
        <v>974025.58</v>
      </c>
      <c r="S17" s="62">
        <v>2841083.43</v>
      </c>
      <c r="T17" s="52">
        <v>22920</v>
      </c>
      <c r="W17" s="52">
        <v>72560</v>
      </c>
      <c r="Y17" s="289">
        <v>115290</v>
      </c>
      <c r="AB17" s="289">
        <v>86774.23</v>
      </c>
      <c r="AC17" s="289">
        <v>13154.41</v>
      </c>
      <c r="AE17" s="77">
        <f t="shared" si="1"/>
        <v>297549.76</v>
      </c>
      <c r="AF17" s="44">
        <f t="shared" si="2"/>
        <v>230344.23</v>
      </c>
      <c r="AG17" s="32">
        <f t="shared" si="6"/>
        <v>67205.53</v>
      </c>
      <c r="AH17" s="29">
        <f t="shared" si="3"/>
        <v>95480</v>
      </c>
      <c r="AI17" s="47">
        <f t="shared" si="4"/>
        <v>215218.63999999998</v>
      </c>
      <c r="AJ17" s="32">
        <f t="shared" si="5"/>
        <v>-119738.63999999998</v>
      </c>
    </row>
    <row r="18" spans="1:36" x14ac:dyDescent="0.2">
      <c r="A18" s="107" t="s">
        <v>175</v>
      </c>
      <c r="B18" s="107" t="s">
        <v>176</v>
      </c>
      <c r="C18" s="107">
        <v>2737</v>
      </c>
      <c r="D18" s="107" t="s">
        <v>197</v>
      </c>
      <c r="E18" s="62" t="s">
        <v>197</v>
      </c>
      <c r="F18" s="287">
        <v>499926.05</v>
      </c>
      <c r="G18" s="287">
        <v>0</v>
      </c>
      <c r="H18" s="287">
        <v>41393.050000000003</v>
      </c>
      <c r="I18" s="62">
        <v>2770574.52</v>
      </c>
      <c r="J18" s="62">
        <v>232429.89</v>
      </c>
      <c r="L18" s="288">
        <v>0</v>
      </c>
      <c r="M18" s="288">
        <v>13650</v>
      </c>
      <c r="N18" s="288">
        <v>233010</v>
      </c>
      <c r="R18" s="62">
        <v>2736599.99</v>
      </c>
      <c r="S18" s="62">
        <v>675062.61</v>
      </c>
      <c r="T18" s="52">
        <v>309657.93</v>
      </c>
      <c r="V18" s="52">
        <v>16.23</v>
      </c>
      <c r="W18" s="52">
        <v>198205.8</v>
      </c>
      <c r="Y18" s="289">
        <v>265245.8</v>
      </c>
      <c r="AB18" s="289">
        <v>272236.28999999998</v>
      </c>
      <c r="AC18" s="289">
        <v>75137.960000000006</v>
      </c>
      <c r="AE18" s="77">
        <f t="shared" si="1"/>
        <v>541319.1</v>
      </c>
      <c r="AF18" s="44">
        <f t="shared" si="2"/>
        <v>246660</v>
      </c>
      <c r="AG18" s="32">
        <f t="shared" si="6"/>
        <v>294659.09999999998</v>
      </c>
      <c r="AH18" s="29">
        <f t="shared" si="3"/>
        <v>507879.95999999996</v>
      </c>
      <c r="AI18" s="47">
        <f t="shared" si="4"/>
        <v>612620.04999999993</v>
      </c>
      <c r="AJ18" s="32">
        <f t="shared" si="5"/>
        <v>-104740.08999999997</v>
      </c>
    </row>
    <row r="19" spans="1:36" x14ac:dyDescent="0.2">
      <c r="A19" s="107" t="s">
        <v>175</v>
      </c>
      <c r="B19" s="107" t="s">
        <v>176</v>
      </c>
      <c r="C19" s="107">
        <v>4167</v>
      </c>
      <c r="D19" s="107" t="s">
        <v>199</v>
      </c>
      <c r="E19" s="62" t="s">
        <v>199</v>
      </c>
      <c r="F19" s="287">
        <v>253939.83</v>
      </c>
      <c r="G19" s="287">
        <v>93600</v>
      </c>
      <c r="H19" s="287">
        <v>89101.68</v>
      </c>
      <c r="I19" s="62">
        <v>288461.99</v>
      </c>
      <c r="J19" s="62">
        <v>566309.55000000005</v>
      </c>
      <c r="M19" s="288">
        <v>18465</v>
      </c>
      <c r="N19" s="288">
        <v>638180</v>
      </c>
      <c r="O19" s="288">
        <v>5265.02</v>
      </c>
      <c r="S19" s="62">
        <v>1767990.24</v>
      </c>
      <c r="T19" s="52">
        <v>475442.82</v>
      </c>
      <c r="W19" s="52">
        <v>250090</v>
      </c>
      <c r="Y19" s="289">
        <v>386170</v>
      </c>
      <c r="AB19" s="289">
        <v>377171.06</v>
      </c>
      <c r="AC19" s="289">
        <v>55609.65</v>
      </c>
      <c r="AE19" s="77">
        <f t="shared" si="1"/>
        <v>436641.50999999995</v>
      </c>
      <c r="AF19" s="44">
        <f t="shared" si="2"/>
        <v>661910.02</v>
      </c>
      <c r="AG19" s="32">
        <f t="shared" si="6"/>
        <v>-225268.51000000007</v>
      </c>
      <c r="AH19" s="29">
        <f t="shared" si="3"/>
        <v>725532.82000000007</v>
      </c>
      <c r="AI19" s="47">
        <f t="shared" si="4"/>
        <v>818950.71000000008</v>
      </c>
      <c r="AJ19" s="32">
        <f t="shared" si="5"/>
        <v>-93417.890000000014</v>
      </c>
    </row>
    <row r="20" spans="1:36" x14ac:dyDescent="0.2">
      <c r="A20" s="107" t="s">
        <v>175</v>
      </c>
      <c r="B20" s="107" t="s">
        <v>176</v>
      </c>
      <c r="C20" s="107">
        <v>7036</v>
      </c>
      <c r="D20" s="107" t="s">
        <v>201</v>
      </c>
      <c r="E20" s="62" t="s">
        <v>201</v>
      </c>
      <c r="AE20" s="77">
        <f t="shared" si="1"/>
        <v>0</v>
      </c>
      <c r="AF20" s="44">
        <f t="shared" si="2"/>
        <v>0</v>
      </c>
      <c r="AG20" s="32">
        <f t="shared" si="6"/>
        <v>0</v>
      </c>
      <c r="AH20" s="29">
        <f t="shared" si="3"/>
        <v>0</v>
      </c>
      <c r="AI20" s="47">
        <f t="shared" si="4"/>
        <v>0</v>
      </c>
      <c r="AJ20" s="32">
        <f t="shared" si="5"/>
        <v>0</v>
      </c>
    </row>
    <row r="21" spans="1:36" x14ac:dyDescent="0.2">
      <c r="A21" s="107" t="s">
        <v>175</v>
      </c>
      <c r="B21" s="107" t="s">
        <v>176</v>
      </c>
      <c r="C21" s="107">
        <v>4248</v>
      </c>
      <c r="D21" s="107" t="s">
        <v>203</v>
      </c>
      <c r="E21" s="62" t="s">
        <v>203</v>
      </c>
      <c r="F21" s="287">
        <v>272762.99</v>
      </c>
      <c r="G21" s="287">
        <v>0</v>
      </c>
      <c r="H21" s="287">
        <v>369287.65</v>
      </c>
      <c r="I21" s="62">
        <v>335952.49</v>
      </c>
      <c r="J21" s="62">
        <v>656733.97</v>
      </c>
      <c r="M21" s="288">
        <v>19900</v>
      </c>
      <c r="N21" s="288">
        <v>154541.44</v>
      </c>
      <c r="O21" s="288">
        <v>145.99</v>
      </c>
      <c r="R21" s="62">
        <v>631396.26</v>
      </c>
      <c r="S21" s="62">
        <v>909939.73</v>
      </c>
      <c r="T21" s="52">
        <v>545047.53</v>
      </c>
      <c r="W21" s="52">
        <v>297810</v>
      </c>
      <c r="Y21" s="289">
        <v>480910</v>
      </c>
      <c r="AB21" s="289">
        <v>369488.46</v>
      </c>
      <c r="AC21" s="289">
        <v>66528.39</v>
      </c>
      <c r="AE21" s="77">
        <f t="shared" si="1"/>
        <v>642050.64</v>
      </c>
      <c r="AF21" s="44">
        <f t="shared" si="2"/>
        <v>174587.43</v>
      </c>
      <c r="AG21" s="32">
        <f t="shared" si="6"/>
        <v>467463.21</v>
      </c>
      <c r="AH21" s="29">
        <f t="shared" si="3"/>
        <v>842857.53</v>
      </c>
      <c r="AI21" s="47">
        <f t="shared" si="4"/>
        <v>916926.85</v>
      </c>
      <c r="AJ21" s="32">
        <f t="shared" si="5"/>
        <v>-74069.319999999949</v>
      </c>
    </row>
    <row r="22" spans="1:36" x14ac:dyDescent="0.2">
      <c r="A22" s="107" t="s">
        <v>175</v>
      </c>
      <c r="B22" s="107" t="s">
        <v>176</v>
      </c>
      <c r="C22" s="107">
        <v>4016</v>
      </c>
      <c r="D22" s="107" t="s">
        <v>205</v>
      </c>
      <c r="E22" s="284" t="s">
        <v>205</v>
      </c>
      <c r="F22" s="287">
        <v>838752.61</v>
      </c>
      <c r="G22" s="287">
        <v>74400</v>
      </c>
      <c r="H22" s="287">
        <v>356808.16</v>
      </c>
      <c r="I22" s="62">
        <v>615941.78</v>
      </c>
      <c r="J22" s="62">
        <v>449870.8</v>
      </c>
      <c r="L22" s="288">
        <v>26860</v>
      </c>
      <c r="M22" s="288">
        <v>6036.41</v>
      </c>
      <c r="N22" s="288">
        <v>96000</v>
      </c>
      <c r="O22" s="288">
        <v>5637.89</v>
      </c>
      <c r="R22" s="62">
        <v>415697.8</v>
      </c>
      <c r="S22" s="62">
        <v>1741975.93</v>
      </c>
      <c r="T22" s="52">
        <v>471614.27</v>
      </c>
      <c r="W22" s="52">
        <v>104070</v>
      </c>
      <c r="Y22" s="289">
        <v>259260</v>
      </c>
      <c r="AB22" s="289">
        <v>191826.73</v>
      </c>
      <c r="AC22" s="289">
        <v>43574.22</v>
      </c>
      <c r="AE22" s="77">
        <f t="shared" si="1"/>
        <v>1269960.77</v>
      </c>
      <c r="AF22" s="44">
        <f t="shared" si="2"/>
        <v>134534.30000000002</v>
      </c>
      <c r="AG22" s="32">
        <f t="shared" si="6"/>
        <v>1135426.47</v>
      </c>
      <c r="AH22" s="29">
        <f t="shared" si="3"/>
        <v>575684.27</v>
      </c>
      <c r="AI22" s="47">
        <f t="shared" si="4"/>
        <v>494660.94999999995</v>
      </c>
      <c r="AJ22" s="32">
        <f t="shared" si="5"/>
        <v>81023.320000000065</v>
      </c>
    </row>
    <row r="23" spans="1:36" x14ac:dyDescent="0.2">
      <c r="A23" s="107" t="s">
        <v>175</v>
      </c>
      <c r="B23" s="107" t="s">
        <v>176</v>
      </c>
      <c r="C23" s="107">
        <v>1202</v>
      </c>
      <c r="D23" s="107" t="s">
        <v>207</v>
      </c>
      <c r="E23" s="62" t="s">
        <v>207</v>
      </c>
      <c r="F23" s="287">
        <v>892976.01</v>
      </c>
      <c r="G23" s="287">
        <v>22000</v>
      </c>
      <c r="H23" s="287">
        <v>87295.75</v>
      </c>
      <c r="I23" s="62">
        <v>2025046.16</v>
      </c>
      <c r="J23" s="62">
        <v>573994.15</v>
      </c>
      <c r="L23" s="288">
        <v>9000</v>
      </c>
      <c r="M23" s="288">
        <v>25384.17</v>
      </c>
      <c r="N23" s="288">
        <v>257100</v>
      </c>
      <c r="O23" s="288">
        <v>58.41</v>
      </c>
      <c r="R23" s="62">
        <v>17400</v>
      </c>
      <c r="S23" s="62">
        <v>2083742</v>
      </c>
      <c r="T23" s="52">
        <v>494903.91</v>
      </c>
      <c r="W23" s="52">
        <v>107010</v>
      </c>
      <c r="Y23" s="289">
        <v>258237</v>
      </c>
      <c r="AB23" s="289">
        <v>274118.43</v>
      </c>
      <c r="AC23" s="289">
        <v>61802.02</v>
      </c>
      <c r="AE23" s="77">
        <f t="shared" si="1"/>
        <v>1002271.76</v>
      </c>
      <c r="AF23" s="44">
        <f t="shared" si="2"/>
        <v>291542.57999999996</v>
      </c>
      <c r="AG23" s="32">
        <f>AE23-AF23</f>
        <v>710729.18</v>
      </c>
      <c r="AH23" s="29">
        <f t="shared" si="3"/>
        <v>601913.90999999992</v>
      </c>
      <c r="AI23" s="47">
        <f t="shared" si="4"/>
        <v>594157.44999999995</v>
      </c>
      <c r="AJ23" s="32">
        <f t="shared" si="5"/>
        <v>7756.4599999999627</v>
      </c>
    </row>
    <row r="24" spans="1:36" x14ac:dyDescent="0.2">
      <c r="A24" s="107" t="s">
        <v>179</v>
      </c>
      <c r="B24" s="107" t="s">
        <v>209</v>
      </c>
      <c r="C24" s="107">
        <v>6244</v>
      </c>
      <c r="D24" s="107" t="s">
        <v>212</v>
      </c>
      <c r="E24" s="62" t="s">
        <v>212</v>
      </c>
      <c r="F24" s="287">
        <v>76004.990000000005</v>
      </c>
      <c r="G24" s="287">
        <v>0</v>
      </c>
      <c r="H24" s="287">
        <v>24493.9</v>
      </c>
      <c r="I24" s="62">
        <v>111463.26</v>
      </c>
      <c r="J24" s="62">
        <v>229248.91</v>
      </c>
      <c r="Q24" s="62">
        <v>-1004325.38</v>
      </c>
      <c r="R24" s="62">
        <v>654578</v>
      </c>
      <c r="S24" s="62">
        <v>3255627.81</v>
      </c>
      <c r="T24" s="52">
        <v>525591.53</v>
      </c>
      <c r="V24" s="52">
        <v>923.32</v>
      </c>
      <c r="W24" s="52">
        <v>352512</v>
      </c>
      <c r="X24" s="52">
        <v>4500</v>
      </c>
      <c r="Y24" s="289">
        <v>565472</v>
      </c>
      <c r="Z24" s="289">
        <v>5120</v>
      </c>
      <c r="AB24" s="289">
        <v>364674.38</v>
      </c>
      <c r="AC24" s="289">
        <v>45160.53</v>
      </c>
      <c r="AE24" s="77">
        <f t="shared" si="1"/>
        <v>100498.89000000001</v>
      </c>
      <c r="AF24" s="44">
        <f t="shared" si="2"/>
        <v>0</v>
      </c>
      <c r="AG24" s="32">
        <f t="shared" ref="AG24:AG71" si="7">AE24-AF24</f>
        <v>100498.89000000001</v>
      </c>
      <c r="AH24" s="29">
        <f t="shared" si="3"/>
        <v>883526.85</v>
      </c>
      <c r="AI24" s="47">
        <f t="shared" si="4"/>
        <v>980426.91</v>
      </c>
      <c r="AJ24" s="32">
        <f t="shared" si="5"/>
        <v>-96900.060000000056</v>
      </c>
    </row>
    <row r="25" spans="1:36" x14ac:dyDescent="0.2">
      <c r="A25" s="107" t="s">
        <v>179</v>
      </c>
      <c r="B25" s="107" t="s">
        <v>209</v>
      </c>
      <c r="C25" s="107">
        <v>4760</v>
      </c>
      <c r="D25" s="107" t="s">
        <v>213</v>
      </c>
      <c r="E25" s="62" t="s">
        <v>213</v>
      </c>
      <c r="F25" s="287">
        <v>52757.85</v>
      </c>
      <c r="G25" s="287">
        <v>30000</v>
      </c>
      <c r="H25" s="287">
        <v>4349.46</v>
      </c>
      <c r="I25" s="62">
        <v>1207729.8799999999</v>
      </c>
      <c r="J25" s="62">
        <v>337133.79</v>
      </c>
      <c r="O25" s="288">
        <v>-120</v>
      </c>
      <c r="Q25" s="62">
        <v>-160236.91</v>
      </c>
      <c r="S25" s="62">
        <v>1812784.26</v>
      </c>
      <c r="T25" s="52">
        <v>414102.94</v>
      </c>
      <c r="V25" s="52">
        <v>400</v>
      </c>
      <c r="W25" s="52">
        <v>421970</v>
      </c>
      <c r="X25" s="52">
        <v>4500</v>
      </c>
      <c r="Y25" s="289">
        <v>529200</v>
      </c>
      <c r="AB25" s="289">
        <v>280840</v>
      </c>
      <c r="AC25" s="289">
        <v>48161.31</v>
      </c>
      <c r="AE25" s="77">
        <f t="shared" si="1"/>
        <v>87107.310000000012</v>
      </c>
      <c r="AF25" s="44">
        <f t="shared" si="2"/>
        <v>-120</v>
      </c>
      <c r="AG25" s="32">
        <f t="shared" si="7"/>
        <v>87227.310000000012</v>
      </c>
      <c r="AH25" s="29">
        <f t="shared" si="3"/>
        <v>840972.94</v>
      </c>
      <c r="AI25" s="47">
        <f t="shared" si="4"/>
        <v>858201.31</v>
      </c>
      <c r="AJ25" s="32">
        <f t="shared" si="5"/>
        <v>-17228.370000000112</v>
      </c>
    </row>
    <row r="26" spans="1:36" x14ac:dyDescent="0.2">
      <c r="A26" s="107" t="s">
        <v>179</v>
      </c>
      <c r="B26" s="107" t="s">
        <v>209</v>
      </c>
      <c r="C26" s="107">
        <v>3665</v>
      </c>
      <c r="D26" s="107" t="s">
        <v>214</v>
      </c>
      <c r="E26" s="62" t="s">
        <v>214</v>
      </c>
      <c r="F26" s="287">
        <v>46039.63</v>
      </c>
      <c r="H26" s="287">
        <v>13045.73</v>
      </c>
      <c r="I26" s="62">
        <v>50850.36</v>
      </c>
      <c r="J26" s="62">
        <v>-91045.77</v>
      </c>
      <c r="Q26" s="62">
        <v>-1725865.28</v>
      </c>
      <c r="S26" s="62">
        <v>1839928.23</v>
      </c>
      <c r="T26" s="52">
        <v>324550.76</v>
      </c>
      <c r="Y26" s="289">
        <v>122700</v>
      </c>
      <c r="AB26" s="289">
        <v>275390.86</v>
      </c>
      <c r="AC26" s="289">
        <v>22535.4</v>
      </c>
      <c r="AE26" s="77">
        <f t="shared" si="1"/>
        <v>59085.36</v>
      </c>
      <c r="AF26" s="44">
        <f t="shared" si="2"/>
        <v>0</v>
      </c>
      <c r="AG26" s="32">
        <f t="shared" si="7"/>
        <v>59085.36</v>
      </c>
      <c r="AH26" s="29">
        <f t="shared" si="3"/>
        <v>324550.76</v>
      </c>
      <c r="AI26" s="47">
        <f t="shared" si="4"/>
        <v>420626.26</v>
      </c>
      <c r="AJ26" s="32">
        <f t="shared" si="5"/>
        <v>-96075.5</v>
      </c>
    </row>
    <row r="27" spans="1:36" x14ac:dyDescent="0.2">
      <c r="A27" s="107" t="s">
        <v>179</v>
      </c>
      <c r="B27" s="107" t="s">
        <v>209</v>
      </c>
      <c r="C27" s="107">
        <v>4355</v>
      </c>
      <c r="D27" s="107" t="s">
        <v>215</v>
      </c>
      <c r="E27" s="62" t="s">
        <v>215</v>
      </c>
      <c r="F27" s="287">
        <v>384549.88</v>
      </c>
      <c r="G27" s="287">
        <v>0</v>
      </c>
      <c r="H27" s="287">
        <v>13817.9</v>
      </c>
      <c r="I27" s="62">
        <v>2334077.4500000002</v>
      </c>
      <c r="J27" s="62">
        <v>700626.55</v>
      </c>
      <c r="M27" s="288">
        <v>119900</v>
      </c>
      <c r="Q27" s="62">
        <v>110198.95</v>
      </c>
      <c r="R27" s="62">
        <v>29027.3</v>
      </c>
      <c r="S27" s="62">
        <v>3263098.4</v>
      </c>
      <c r="T27" s="52">
        <v>495253.3</v>
      </c>
      <c r="W27" s="52">
        <v>360030</v>
      </c>
      <c r="X27" s="52">
        <v>90</v>
      </c>
      <c r="Y27" s="289">
        <v>600420</v>
      </c>
      <c r="AB27" s="289">
        <v>272005.37</v>
      </c>
      <c r="AC27" s="289">
        <v>53950.8</v>
      </c>
      <c r="AE27" s="77">
        <f t="shared" si="1"/>
        <v>398367.78</v>
      </c>
      <c r="AF27" s="44">
        <f t="shared" si="2"/>
        <v>119900</v>
      </c>
      <c r="AG27" s="32">
        <f t="shared" si="7"/>
        <v>278467.78000000003</v>
      </c>
      <c r="AH27" s="29">
        <f t="shared" si="3"/>
        <v>855373.3</v>
      </c>
      <c r="AI27" s="47">
        <f t="shared" si="4"/>
        <v>926376.17</v>
      </c>
      <c r="AJ27" s="32">
        <f t="shared" si="5"/>
        <v>-71002.87</v>
      </c>
    </row>
    <row r="28" spans="1:36" x14ac:dyDescent="0.2">
      <c r="A28" s="107" t="s">
        <v>179</v>
      </c>
      <c r="B28" s="107" t="s">
        <v>209</v>
      </c>
      <c r="C28" s="107">
        <v>2703</v>
      </c>
      <c r="D28" s="107" t="s">
        <v>216</v>
      </c>
      <c r="E28" s="62" t="s">
        <v>216</v>
      </c>
      <c r="F28" s="287">
        <v>73609.56</v>
      </c>
      <c r="G28" s="287">
        <v>0</v>
      </c>
      <c r="H28" s="287">
        <v>9159.48</v>
      </c>
      <c r="I28" s="62">
        <v>2514343.9</v>
      </c>
      <c r="J28" s="62">
        <v>643576.91</v>
      </c>
      <c r="P28" s="62">
        <v>24608</v>
      </c>
      <c r="S28" s="62">
        <v>3122820.6</v>
      </c>
      <c r="T28" s="52">
        <v>211579.22</v>
      </c>
      <c r="W28" s="52">
        <v>24680</v>
      </c>
      <c r="Y28" s="289">
        <v>66140</v>
      </c>
      <c r="AB28" s="289">
        <v>154571</v>
      </c>
      <c r="AC28" s="289">
        <v>24710.83</v>
      </c>
      <c r="AE28" s="77">
        <f t="shared" si="1"/>
        <v>82769.039999999994</v>
      </c>
      <c r="AF28" s="44">
        <f t="shared" si="2"/>
        <v>0</v>
      </c>
      <c r="AG28" s="32">
        <f t="shared" si="7"/>
        <v>82769.039999999994</v>
      </c>
      <c r="AH28" s="29">
        <f t="shared" si="3"/>
        <v>236259.22</v>
      </c>
      <c r="AI28" s="47">
        <f t="shared" si="4"/>
        <v>245421.83000000002</v>
      </c>
      <c r="AJ28" s="32">
        <f t="shared" si="5"/>
        <v>-9162.6100000000151</v>
      </c>
    </row>
    <row r="29" spans="1:36" x14ac:dyDescent="0.2">
      <c r="A29" s="107" t="s">
        <v>179</v>
      </c>
      <c r="B29" s="107" t="s">
        <v>209</v>
      </c>
      <c r="C29" s="107">
        <v>3283</v>
      </c>
      <c r="D29" s="107" t="s">
        <v>217</v>
      </c>
      <c r="E29" s="62" t="s">
        <v>217</v>
      </c>
      <c r="F29" s="287">
        <v>208258.84</v>
      </c>
      <c r="G29" s="287">
        <v>0</v>
      </c>
      <c r="H29" s="287">
        <v>17468.57</v>
      </c>
      <c r="I29" s="62">
        <v>1313114.06</v>
      </c>
      <c r="J29" s="62">
        <v>973637.61</v>
      </c>
      <c r="N29" s="288">
        <v>1942926</v>
      </c>
      <c r="R29" s="62">
        <v>-1667681.77</v>
      </c>
      <c r="S29" s="62">
        <v>2219243.12</v>
      </c>
      <c r="T29" s="52">
        <v>445102.4</v>
      </c>
      <c r="W29" s="52">
        <v>128634.44</v>
      </c>
      <c r="X29" s="52">
        <v>6000</v>
      </c>
      <c r="Y29" s="289">
        <v>349238.44</v>
      </c>
      <c r="AB29" s="289">
        <v>168093.92</v>
      </c>
      <c r="AC29" s="289">
        <v>55000.25</v>
      </c>
      <c r="AE29" s="77">
        <f t="shared" si="1"/>
        <v>225727.41</v>
      </c>
      <c r="AF29" s="44">
        <f t="shared" si="2"/>
        <v>1942926</v>
      </c>
      <c r="AG29" s="32">
        <f t="shared" si="7"/>
        <v>-1717198.59</v>
      </c>
      <c r="AH29" s="29">
        <f t="shared" si="3"/>
        <v>579736.84000000008</v>
      </c>
      <c r="AI29" s="47">
        <f t="shared" si="4"/>
        <v>572332.61</v>
      </c>
      <c r="AJ29" s="32">
        <f t="shared" si="5"/>
        <v>7404.2300000000978</v>
      </c>
    </row>
    <row r="30" spans="1:36" x14ac:dyDescent="0.2">
      <c r="A30" s="107" t="s">
        <v>179</v>
      </c>
      <c r="B30" s="107" t="s">
        <v>209</v>
      </c>
      <c r="C30" s="107">
        <v>1804</v>
      </c>
      <c r="D30" s="107" t="s">
        <v>218</v>
      </c>
      <c r="E30" s="62" t="s">
        <v>218</v>
      </c>
      <c r="F30" s="287">
        <v>280363.78000000003</v>
      </c>
      <c r="G30" s="287">
        <v>12751.5</v>
      </c>
      <c r="H30" s="287">
        <v>21543.84</v>
      </c>
      <c r="I30" s="62">
        <v>684522.89</v>
      </c>
      <c r="J30" s="62">
        <v>245566.95</v>
      </c>
      <c r="M30" s="288">
        <v>0</v>
      </c>
      <c r="N30" s="288">
        <v>231674</v>
      </c>
      <c r="Q30" s="62">
        <v>-210876.62</v>
      </c>
      <c r="S30" s="62">
        <v>1260515.6599999999</v>
      </c>
      <c r="T30" s="52">
        <v>286909.36</v>
      </c>
      <c r="V30" s="52">
        <v>0.57999999999999996</v>
      </c>
      <c r="W30" s="52">
        <v>86763.3</v>
      </c>
      <c r="Y30" s="289">
        <v>226053.3</v>
      </c>
      <c r="AB30" s="289">
        <v>115879.87</v>
      </c>
      <c r="AC30" s="289">
        <v>60693.15</v>
      </c>
      <c r="AE30" s="77">
        <f t="shared" si="1"/>
        <v>314659.12000000005</v>
      </c>
      <c r="AF30" s="44">
        <f t="shared" si="2"/>
        <v>231674</v>
      </c>
      <c r="AG30" s="32">
        <f t="shared" si="7"/>
        <v>82985.120000000054</v>
      </c>
      <c r="AH30" s="29">
        <f t="shared" si="3"/>
        <v>373673.24</v>
      </c>
      <c r="AI30" s="47">
        <f t="shared" si="4"/>
        <v>402626.32</v>
      </c>
      <c r="AJ30" s="32">
        <f t="shared" si="5"/>
        <v>-28953.080000000016</v>
      </c>
    </row>
    <row r="31" spans="1:36" x14ac:dyDescent="0.2">
      <c r="A31" s="107" t="s">
        <v>179</v>
      </c>
      <c r="B31" s="107" t="s">
        <v>209</v>
      </c>
      <c r="C31" s="107">
        <v>2904</v>
      </c>
      <c r="D31" s="107" t="s">
        <v>219</v>
      </c>
      <c r="E31" s="62" t="s">
        <v>219</v>
      </c>
      <c r="F31" s="287">
        <v>29940.57</v>
      </c>
      <c r="G31" s="287">
        <v>1</v>
      </c>
      <c r="H31" s="287">
        <v>8975.11</v>
      </c>
      <c r="I31" s="62">
        <v>426125</v>
      </c>
      <c r="J31" s="62">
        <v>538392.25</v>
      </c>
      <c r="N31" s="288">
        <v>298400</v>
      </c>
      <c r="O31" s="288">
        <v>20000</v>
      </c>
      <c r="Q31" s="62">
        <v>-2190280.75</v>
      </c>
      <c r="S31" s="62">
        <v>3095144.84</v>
      </c>
      <c r="T31" s="52">
        <v>350385.69</v>
      </c>
      <c r="W31" s="52">
        <v>337527</v>
      </c>
      <c r="X31" s="52">
        <v>52200</v>
      </c>
      <c r="Y31" s="289">
        <v>504369</v>
      </c>
      <c r="AB31" s="289">
        <v>368123.85</v>
      </c>
      <c r="AC31" s="289">
        <v>82404</v>
      </c>
      <c r="AE31" s="77">
        <f t="shared" si="1"/>
        <v>38916.68</v>
      </c>
      <c r="AF31" s="44">
        <f t="shared" si="2"/>
        <v>318400</v>
      </c>
      <c r="AG31" s="32">
        <f t="shared" si="7"/>
        <v>-279483.32</v>
      </c>
      <c r="AH31" s="29">
        <f t="shared" si="3"/>
        <v>740112.69</v>
      </c>
      <c r="AI31" s="47">
        <f t="shared" si="4"/>
        <v>954896.85</v>
      </c>
      <c r="AJ31" s="32">
        <f t="shared" si="5"/>
        <v>-214784.16000000003</v>
      </c>
    </row>
    <row r="32" spans="1:36" x14ac:dyDescent="0.2">
      <c r="A32" s="107" t="s">
        <v>179</v>
      </c>
      <c r="B32" s="107" t="s">
        <v>209</v>
      </c>
      <c r="C32" s="107">
        <v>6953</v>
      </c>
      <c r="D32" s="107" t="s">
        <v>220</v>
      </c>
      <c r="E32" s="62" t="s">
        <v>220</v>
      </c>
      <c r="F32" s="287">
        <v>639274.28</v>
      </c>
      <c r="G32" s="287">
        <v>17921.25</v>
      </c>
      <c r="H32" s="287">
        <v>19604</v>
      </c>
      <c r="I32" s="62">
        <v>1234736.43</v>
      </c>
      <c r="J32" s="62">
        <v>4570023.13</v>
      </c>
      <c r="M32" s="288">
        <v>114350</v>
      </c>
      <c r="Q32" s="62">
        <v>-6204337.7800000003</v>
      </c>
      <c r="S32" s="62">
        <v>11903501.289999999</v>
      </c>
      <c r="T32" s="52">
        <v>1311432.6399999999</v>
      </c>
      <c r="U32" s="52">
        <v>702000</v>
      </c>
      <c r="Y32" s="289">
        <v>254430</v>
      </c>
      <c r="AB32" s="289">
        <v>547286.46</v>
      </c>
      <c r="AC32" s="289">
        <v>483084.85</v>
      </c>
      <c r="AE32" s="77">
        <f t="shared" si="1"/>
        <v>676799.53</v>
      </c>
      <c r="AF32" s="44">
        <f t="shared" si="2"/>
        <v>114350</v>
      </c>
      <c r="AG32" s="32">
        <f t="shared" si="7"/>
        <v>562449.53</v>
      </c>
      <c r="AH32" s="29">
        <f t="shared" si="3"/>
        <v>2013432.64</v>
      </c>
      <c r="AI32" s="47">
        <f t="shared" si="4"/>
        <v>1284801.31</v>
      </c>
      <c r="AJ32" s="32">
        <f t="shared" si="5"/>
        <v>728631.32999999984</v>
      </c>
    </row>
    <row r="33" spans="1:36" x14ac:dyDescent="0.2">
      <c r="A33" s="107" t="s">
        <v>179</v>
      </c>
      <c r="B33" s="107" t="s">
        <v>209</v>
      </c>
      <c r="C33" s="107">
        <v>5358</v>
      </c>
      <c r="D33" s="107" t="s">
        <v>221</v>
      </c>
      <c r="E33" s="62" t="s">
        <v>221</v>
      </c>
      <c r="F33" s="287">
        <v>27534.05</v>
      </c>
      <c r="G33" s="287">
        <v>0</v>
      </c>
      <c r="H33" s="287">
        <v>22361.51</v>
      </c>
      <c r="I33" s="62">
        <v>1823643.14</v>
      </c>
      <c r="J33" s="62">
        <v>15</v>
      </c>
      <c r="S33" s="62">
        <v>4127803.68</v>
      </c>
      <c r="T33" s="52">
        <v>543867.41</v>
      </c>
      <c r="W33" s="52">
        <v>281250</v>
      </c>
      <c r="Y33" s="289">
        <v>553630</v>
      </c>
      <c r="AB33" s="289">
        <v>263053.52</v>
      </c>
      <c r="AC33" s="289">
        <v>27781.23</v>
      </c>
      <c r="AE33" s="77">
        <f t="shared" si="1"/>
        <v>49895.56</v>
      </c>
      <c r="AF33" s="44">
        <f t="shared" si="2"/>
        <v>0</v>
      </c>
      <c r="AG33" s="32">
        <f t="shared" si="7"/>
        <v>49895.56</v>
      </c>
      <c r="AH33" s="29">
        <f t="shared" si="3"/>
        <v>825117.41</v>
      </c>
      <c r="AI33" s="47">
        <f t="shared" si="4"/>
        <v>844464.75</v>
      </c>
      <c r="AJ33" s="32">
        <f t="shared" si="5"/>
        <v>-19347.339999999967</v>
      </c>
    </row>
    <row r="34" spans="1:36" x14ac:dyDescent="0.2">
      <c r="A34" s="107" t="s">
        <v>179</v>
      </c>
      <c r="B34" s="107" t="s">
        <v>209</v>
      </c>
      <c r="C34" s="107">
        <v>1450</v>
      </c>
      <c r="D34" s="107" t="s">
        <v>222</v>
      </c>
      <c r="E34" s="62" t="s">
        <v>222</v>
      </c>
      <c r="F34" s="287">
        <v>211540.9</v>
      </c>
      <c r="G34" s="287">
        <v>21561.4</v>
      </c>
      <c r="H34" s="287">
        <v>123413.08</v>
      </c>
      <c r="I34" s="62">
        <v>734655.77</v>
      </c>
      <c r="J34" s="62">
        <v>202574.79</v>
      </c>
      <c r="R34" s="62">
        <v>1238239.96</v>
      </c>
      <c r="T34" s="52">
        <v>487100.65</v>
      </c>
      <c r="X34" s="52">
        <v>90</v>
      </c>
      <c r="Y34" s="289">
        <v>203571</v>
      </c>
      <c r="AB34" s="289">
        <v>180820.35</v>
      </c>
      <c r="AC34" s="289">
        <v>47287.32</v>
      </c>
      <c r="AE34" s="77">
        <f t="shared" si="1"/>
        <v>356515.38</v>
      </c>
      <c r="AF34" s="44">
        <f t="shared" si="2"/>
        <v>0</v>
      </c>
      <c r="AG34" s="32">
        <f t="shared" si="7"/>
        <v>356515.38</v>
      </c>
      <c r="AH34" s="29">
        <f t="shared" si="3"/>
        <v>487190.65</v>
      </c>
      <c r="AI34" s="47">
        <f t="shared" si="4"/>
        <v>431678.67</v>
      </c>
      <c r="AJ34" s="32">
        <f t="shared" si="5"/>
        <v>55511.98000000004</v>
      </c>
    </row>
    <row r="35" spans="1:36" x14ac:dyDescent="0.2">
      <c r="A35" s="107" t="s">
        <v>179</v>
      </c>
      <c r="B35" s="107" t="s">
        <v>209</v>
      </c>
      <c r="C35" s="107">
        <v>1590</v>
      </c>
      <c r="D35" s="107" t="s">
        <v>223</v>
      </c>
      <c r="E35" s="62" t="s">
        <v>223</v>
      </c>
      <c r="F35" s="287">
        <v>265810.18</v>
      </c>
      <c r="G35" s="287">
        <v>0</v>
      </c>
      <c r="H35" s="287">
        <v>35108.839999999997</v>
      </c>
      <c r="I35" s="62">
        <v>690408.33</v>
      </c>
      <c r="J35" s="62">
        <v>423753.16</v>
      </c>
      <c r="K35" s="62">
        <v>1</v>
      </c>
      <c r="S35" s="62">
        <v>2563303.2200000002</v>
      </c>
      <c r="T35" s="52">
        <v>666596.55000000005</v>
      </c>
      <c r="W35" s="52">
        <v>102910</v>
      </c>
      <c r="Y35" s="289">
        <v>280028</v>
      </c>
      <c r="AB35" s="289">
        <v>153463.70000000001</v>
      </c>
      <c r="AC35" s="289">
        <v>85614.399999999994</v>
      </c>
      <c r="AE35" s="77">
        <f t="shared" si="1"/>
        <v>300919.02</v>
      </c>
      <c r="AF35" s="44">
        <f t="shared" si="2"/>
        <v>0</v>
      </c>
      <c r="AG35" s="32">
        <f t="shared" si="7"/>
        <v>300919.02</v>
      </c>
      <c r="AH35" s="29">
        <f t="shared" si="3"/>
        <v>769506.55</v>
      </c>
      <c r="AI35" s="47">
        <f t="shared" si="4"/>
        <v>519106.1</v>
      </c>
      <c r="AJ35" s="32">
        <f t="shared" si="5"/>
        <v>250400.45000000007</v>
      </c>
    </row>
    <row r="36" spans="1:36" x14ac:dyDescent="0.2">
      <c r="A36" s="107" t="s">
        <v>182</v>
      </c>
      <c r="B36" s="107" t="s">
        <v>225</v>
      </c>
      <c r="C36" s="107">
        <v>6255</v>
      </c>
      <c r="D36" s="107" t="s">
        <v>227</v>
      </c>
      <c r="E36" s="62" t="s">
        <v>227</v>
      </c>
      <c r="F36" s="287">
        <v>1212645</v>
      </c>
      <c r="G36" s="287">
        <v>3378</v>
      </c>
      <c r="H36" s="287">
        <v>32900.07</v>
      </c>
      <c r="I36" s="62">
        <v>824915.58</v>
      </c>
      <c r="J36" s="62">
        <v>98584.02</v>
      </c>
      <c r="M36" s="288">
        <v>27619</v>
      </c>
      <c r="N36" s="288">
        <v>159290</v>
      </c>
      <c r="O36" s="288">
        <v>5000</v>
      </c>
      <c r="S36" s="62">
        <v>3551030.77</v>
      </c>
      <c r="T36" s="52">
        <v>382905.32</v>
      </c>
      <c r="W36" s="52">
        <v>471260.28</v>
      </c>
      <c r="Y36" s="289">
        <v>643870.28</v>
      </c>
      <c r="AB36" s="289">
        <v>119254.85</v>
      </c>
      <c r="AC36" s="289">
        <v>36283.83</v>
      </c>
      <c r="AE36" s="77">
        <f t="shared" si="1"/>
        <v>1248923.07</v>
      </c>
      <c r="AF36" s="44">
        <f t="shared" si="2"/>
        <v>191909</v>
      </c>
      <c r="AG36" s="32">
        <f t="shared" si="7"/>
        <v>1057014.07</v>
      </c>
      <c r="AH36" s="29">
        <f t="shared" si="3"/>
        <v>854165.60000000009</v>
      </c>
      <c r="AI36" s="47">
        <f t="shared" si="4"/>
        <v>799408.96</v>
      </c>
      <c r="AJ36" s="32">
        <f t="shared" si="5"/>
        <v>54756.64000000013</v>
      </c>
    </row>
    <row r="37" spans="1:36" x14ac:dyDescent="0.2">
      <c r="A37" s="107" t="s">
        <v>182</v>
      </c>
      <c r="B37" s="107" t="s">
        <v>225</v>
      </c>
      <c r="C37" s="107">
        <v>4295</v>
      </c>
      <c r="D37" s="107" t="s">
        <v>228</v>
      </c>
      <c r="E37" s="62" t="s">
        <v>228</v>
      </c>
      <c r="AE37" s="77">
        <f t="shared" si="1"/>
        <v>0</v>
      </c>
      <c r="AF37" s="44">
        <f t="shared" si="2"/>
        <v>0</v>
      </c>
      <c r="AG37" s="32">
        <f t="shared" si="7"/>
        <v>0</v>
      </c>
      <c r="AH37" s="29">
        <f t="shared" si="3"/>
        <v>0</v>
      </c>
      <c r="AI37" s="47">
        <f t="shared" si="4"/>
        <v>0</v>
      </c>
      <c r="AJ37" s="32">
        <f t="shared" si="5"/>
        <v>0</v>
      </c>
    </row>
    <row r="38" spans="1:36" x14ac:dyDescent="0.2">
      <c r="A38" s="107" t="s">
        <v>182</v>
      </c>
      <c r="B38" s="107" t="s">
        <v>225</v>
      </c>
      <c r="C38" s="107">
        <v>5791</v>
      </c>
      <c r="D38" s="107" t="s">
        <v>229</v>
      </c>
      <c r="E38" s="62" t="s">
        <v>229</v>
      </c>
      <c r="F38" s="287">
        <v>28403.3</v>
      </c>
      <c r="G38" s="287">
        <v>11738</v>
      </c>
      <c r="H38" s="287">
        <v>9901.43</v>
      </c>
      <c r="I38" s="62">
        <v>281337.55</v>
      </c>
      <c r="J38" s="62">
        <v>235241.99</v>
      </c>
      <c r="M38" s="288">
        <v>48396.94</v>
      </c>
      <c r="N38" s="288">
        <v>195120</v>
      </c>
      <c r="O38" s="288">
        <v>9069.35</v>
      </c>
      <c r="S38" s="62">
        <v>2854572.07</v>
      </c>
      <c r="T38" s="52">
        <v>338333.56</v>
      </c>
      <c r="W38" s="52">
        <v>81018</v>
      </c>
      <c r="Y38" s="289">
        <v>276198</v>
      </c>
      <c r="AA38" s="289">
        <v>760</v>
      </c>
      <c r="AB38" s="289">
        <v>223758.18</v>
      </c>
      <c r="AC38" s="289">
        <v>108638.04</v>
      </c>
      <c r="AD38" s="289">
        <v>58000</v>
      </c>
      <c r="AE38" s="77">
        <f t="shared" si="1"/>
        <v>50042.73</v>
      </c>
      <c r="AF38" s="44">
        <f t="shared" si="2"/>
        <v>252586.29</v>
      </c>
      <c r="AG38" s="32">
        <f t="shared" si="7"/>
        <v>-202543.56</v>
      </c>
      <c r="AH38" s="29">
        <f t="shared" si="3"/>
        <v>419351.56</v>
      </c>
      <c r="AI38" s="47">
        <f t="shared" si="4"/>
        <v>667354.22</v>
      </c>
      <c r="AJ38" s="32">
        <f t="shared" si="5"/>
        <v>-248002.65999999997</v>
      </c>
    </row>
    <row r="39" spans="1:36" x14ac:dyDescent="0.2">
      <c r="A39" s="107" t="s">
        <v>182</v>
      </c>
      <c r="B39" s="107" t="s">
        <v>225</v>
      </c>
      <c r="C39" s="107">
        <v>2483</v>
      </c>
      <c r="D39" s="107" t="s">
        <v>230</v>
      </c>
      <c r="E39" s="62" t="s">
        <v>230</v>
      </c>
      <c r="F39" s="287">
        <v>534420.53</v>
      </c>
      <c r="G39" s="287">
        <v>30746.5</v>
      </c>
      <c r="H39" s="287">
        <v>24967.040000000001</v>
      </c>
      <c r="I39" s="62">
        <v>560711.91</v>
      </c>
      <c r="J39" s="62">
        <v>91155.87</v>
      </c>
      <c r="M39" s="288">
        <v>14145.75</v>
      </c>
      <c r="P39" s="62">
        <v>20000</v>
      </c>
      <c r="Q39" s="62">
        <v>-261641.49</v>
      </c>
      <c r="S39" s="62">
        <v>1440362.48</v>
      </c>
      <c r="T39" s="52">
        <v>257513.4</v>
      </c>
      <c r="V39" s="52">
        <v>3.11</v>
      </c>
      <c r="W39" s="52">
        <v>197674.3</v>
      </c>
      <c r="Y39" s="289">
        <v>255304.3</v>
      </c>
      <c r="AB39" s="289">
        <v>119842.65</v>
      </c>
      <c r="AC39" s="289">
        <v>34344.75</v>
      </c>
      <c r="AE39" s="77">
        <f t="shared" si="1"/>
        <v>590134.07000000007</v>
      </c>
      <c r="AF39" s="44">
        <f t="shared" si="2"/>
        <v>14145.75</v>
      </c>
      <c r="AG39" s="32">
        <f t="shared" si="7"/>
        <v>575988.32000000007</v>
      </c>
      <c r="AH39" s="29">
        <f t="shared" si="3"/>
        <v>455190.80999999994</v>
      </c>
      <c r="AI39" s="47">
        <f t="shared" si="4"/>
        <v>409491.69999999995</v>
      </c>
      <c r="AJ39" s="32">
        <f t="shared" si="5"/>
        <v>45699.109999999986</v>
      </c>
    </row>
    <row r="40" spans="1:36" x14ac:dyDescent="0.2">
      <c r="A40" s="107" t="s">
        <v>182</v>
      </c>
      <c r="B40" s="107" t="s">
        <v>225</v>
      </c>
      <c r="C40" s="107">
        <v>2151</v>
      </c>
      <c r="D40" s="107" t="s">
        <v>231</v>
      </c>
      <c r="E40" s="62" t="s">
        <v>231</v>
      </c>
      <c r="F40" s="287">
        <v>365161.33</v>
      </c>
      <c r="G40" s="287">
        <v>14299.09</v>
      </c>
      <c r="H40" s="287">
        <v>14573.41</v>
      </c>
      <c r="I40" s="62">
        <v>99902.12</v>
      </c>
      <c r="J40" s="62">
        <v>253796.69</v>
      </c>
      <c r="M40" s="288">
        <v>13712.5</v>
      </c>
      <c r="N40" s="288">
        <v>30000</v>
      </c>
      <c r="O40" s="288">
        <v>0</v>
      </c>
      <c r="R40" s="62">
        <v>100154.92</v>
      </c>
      <c r="S40" s="62">
        <v>455164.99</v>
      </c>
      <c r="T40" s="52">
        <v>258514.51</v>
      </c>
      <c r="V40" s="52">
        <v>2.2999999999999998</v>
      </c>
      <c r="W40" s="52">
        <v>249083.04</v>
      </c>
      <c r="Y40" s="289">
        <v>441470.04</v>
      </c>
      <c r="Z40" s="289">
        <v>6460</v>
      </c>
      <c r="AB40" s="289">
        <v>122586.45</v>
      </c>
      <c r="AC40" s="289">
        <v>14476.62</v>
      </c>
      <c r="AE40" s="77">
        <f t="shared" si="1"/>
        <v>394033.83</v>
      </c>
      <c r="AF40" s="44">
        <f t="shared" si="2"/>
        <v>43712.5</v>
      </c>
      <c r="AG40" s="32">
        <f t="shared" si="7"/>
        <v>350321.33</v>
      </c>
      <c r="AH40" s="29">
        <f t="shared" si="3"/>
        <v>507599.85</v>
      </c>
      <c r="AI40" s="47">
        <f t="shared" si="4"/>
        <v>584993.11</v>
      </c>
      <c r="AJ40" s="32">
        <f t="shared" si="5"/>
        <v>-77393.260000000009</v>
      </c>
    </row>
    <row r="41" spans="1:36" x14ac:dyDescent="0.2">
      <c r="A41" s="107" t="s">
        <v>182</v>
      </c>
      <c r="B41" s="107" t="s">
        <v>225</v>
      </c>
      <c r="C41" s="107">
        <v>2636</v>
      </c>
      <c r="D41" s="107" t="s">
        <v>232</v>
      </c>
      <c r="E41" s="62" t="s">
        <v>232</v>
      </c>
      <c r="F41" s="287">
        <v>414128.84</v>
      </c>
      <c r="G41" s="287">
        <v>218</v>
      </c>
      <c r="H41" s="287">
        <v>20058.29</v>
      </c>
      <c r="I41" s="62">
        <v>284820.40999999997</v>
      </c>
      <c r="J41" s="62">
        <v>178450.54</v>
      </c>
      <c r="M41" s="288">
        <v>13704</v>
      </c>
      <c r="N41" s="288">
        <v>243602.88</v>
      </c>
      <c r="O41" s="288">
        <v>6210.05</v>
      </c>
      <c r="R41" s="62">
        <v>-72483.31</v>
      </c>
      <c r="S41" s="62">
        <v>1976836.89</v>
      </c>
      <c r="T41" s="52">
        <v>304418.21999999997</v>
      </c>
      <c r="W41" s="52">
        <v>224893.14</v>
      </c>
      <c r="Y41" s="289">
        <v>293970.14</v>
      </c>
      <c r="AA41" s="289">
        <v>1600</v>
      </c>
      <c r="AB41" s="289">
        <v>140802.97</v>
      </c>
      <c r="AC41" s="289">
        <v>46677.21</v>
      </c>
      <c r="AE41" s="77">
        <f t="shared" si="1"/>
        <v>434405.13</v>
      </c>
      <c r="AF41" s="44">
        <f t="shared" si="2"/>
        <v>263516.93</v>
      </c>
      <c r="AG41" s="32">
        <f t="shared" si="7"/>
        <v>170888.2</v>
      </c>
      <c r="AH41" s="29">
        <f t="shared" si="3"/>
        <v>529311.36</v>
      </c>
      <c r="AI41" s="47">
        <f t="shared" si="4"/>
        <v>483050.32</v>
      </c>
      <c r="AJ41" s="32">
        <f t="shared" si="5"/>
        <v>46261.039999999979</v>
      </c>
    </row>
    <row r="42" spans="1:36" x14ac:dyDescent="0.2">
      <c r="A42" s="107" t="s">
        <v>182</v>
      </c>
      <c r="B42" s="107" t="s">
        <v>225</v>
      </c>
      <c r="C42" s="107">
        <v>4545</v>
      </c>
      <c r="D42" s="107" t="s">
        <v>233</v>
      </c>
      <c r="E42" s="62" t="s">
        <v>233</v>
      </c>
      <c r="F42" s="287">
        <v>357687.62</v>
      </c>
      <c r="G42" s="287">
        <v>17547</v>
      </c>
      <c r="H42" s="287">
        <v>83548.399999999994</v>
      </c>
      <c r="I42" s="62">
        <v>641096.64</v>
      </c>
      <c r="J42" s="62">
        <v>257086.73</v>
      </c>
      <c r="M42" s="288">
        <v>17881.88</v>
      </c>
      <c r="N42" s="288">
        <v>30325</v>
      </c>
      <c r="O42" s="288">
        <v>2992.66</v>
      </c>
      <c r="R42" s="62">
        <v>722</v>
      </c>
      <c r="S42" s="62">
        <v>1732965.71</v>
      </c>
      <c r="T42" s="52">
        <v>340213.13</v>
      </c>
      <c r="U42" s="52">
        <v>7200</v>
      </c>
      <c r="W42" s="52">
        <v>167083.5</v>
      </c>
      <c r="Y42" s="289">
        <v>334678.5</v>
      </c>
      <c r="AA42" s="289">
        <v>4320</v>
      </c>
      <c r="AB42" s="289">
        <v>276913.06</v>
      </c>
      <c r="AC42" s="289">
        <v>56976.54</v>
      </c>
      <c r="AE42" s="77">
        <f t="shared" si="1"/>
        <v>458783.02</v>
      </c>
      <c r="AF42" s="44">
        <f t="shared" si="2"/>
        <v>51199.540000000008</v>
      </c>
      <c r="AG42" s="32">
        <f t="shared" si="7"/>
        <v>407583.48</v>
      </c>
      <c r="AH42" s="29">
        <f t="shared" si="3"/>
        <v>514496.63</v>
      </c>
      <c r="AI42" s="47">
        <f t="shared" si="4"/>
        <v>672888.10000000009</v>
      </c>
      <c r="AJ42" s="32">
        <f t="shared" si="5"/>
        <v>-158391.47000000009</v>
      </c>
    </row>
    <row r="43" spans="1:36" x14ac:dyDescent="0.2">
      <c r="A43" s="107" t="s">
        <v>182</v>
      </c>
      <c r="B43" s="107" t="s">
        <v>225</v>
      </c>
      <c r="C43" s="107">
        <v>2870</v>
      </c>
      <c r="D43" s="107" t="s">
        <v>234</v>
      </c>
      <c r="E43" s="62" t="s">
        <v>234</v>
      </c>
      <c r="F43" s="287">
        <v>595453.98</v>
      </c>
      <c r="G43" s="287">
        <v>37252.58</v>
      </c>
      <c r="H43" s="287">
        <v>91281.18</v>
      </c>
      <c r="I43" s="62">
        <v>539415.03</v>
      </c>
      <c r="J43" s="62">
        <v>151720.87</v>
      </c>
      <c r="M43" s="288">
        <v>15117</v>
      </c>
      <c r="S43" s="62">
        <v>2083523.09</v>
      </c>
      <c r="T43" s="52">
        <v>317664.87</v>
      </c>
      <c r="W43" s="52">
        <v>176799</v>
      </c>
      <c r="Y43" s="289">
        <v>305259</v>
      </c>
      <c r="Z43" s="289">
        <v>5420</v>
      </c>
      <c r="AB43" s="289">
        <v>102126.19</v>
      </c>
      <c r="AC43" s="289">
        <v>116335.2</v>
      </c>
      <c r="AD43" s="289">
        <v>5200</v>
      </c>
      <c r="AE43" s="77">
        <f t="shared" si="1"/>
        <v>723987.74</v>
      </c>
      <c r="AF43" s="44">
        <f t="shared" si="2"/>
        <v>15117</v>
      </c>
      <c r="AG43" s="32">
        <f t="shared" si="7"/>
        <v>708870.74</v>
      </c>
      <c r="AH43" s="29">
        <f t="shared" si="3"/>
        <v>494463.87</v>
      </c>
      <c r="AI43" s="47">
        <f t="shared" si="4"/>
        <v>534340.39</v>
      </c>
      <c r="AJ43" s="32">
        <f t="shared" si="5"/>
        <v>-39876.520000000019</v>
      </c>
    </row>
    <row r="44" spans="1:36" x14ac:dyDescent="0.2">
      <c r="A44" s="107" t="s">
        <v>182</v>
      </c>
      <c r="B44" s="107" t="s">
        <v>225</v>
      </c>
      <c r="C44" s="107">
        <v>3482</v>
      </c>
      <c r="D44" s="107" t="s">
        <v>235</v>
      </c>
      <c r="E44" s="62" t="s">
        <v>235</v>
      </c>
      <c r="F44" s="287">
        <v>389535.33</v>
      </c>
      <c r="G44" s="287">
        <v>0</v>
      </c>
      <c r="H44" s="287">
        <v>17219.87</v>
      </c>
      <c r="I44" s="62">
        <v>1128391.72</v>
      </c>
      <c r="J44" s="62">
        <v>289374.45</v>
      </c>
      <c r="L44" s="288">
        <v>0</v>
      </c>
      <c r="M44" s="288">
        <v>16192.64</v>
      </c>
      <c r="T44" s="52">
        <v>273452.65999999997</v>
      </c>
      <c r="W44" s="52">
        <v>179707.5</v>
      </c>
      <c r="Y44" s="289">
        <v>319886.5</v>
      </c>
      <c r="AB44" s="289">
        <v>132093.95000000001</v>
      </c>
      <c r="AC44" s="289">
        <v>55813.08</v>
      </c>
      <c r="AE44" s="77">
        <f t="shared" si="1"/>
        <v>406755.2</v>
      </c>
      <c r="AF44" s="44">
        <f t="shared" si="2"/>
        <v>16192.64</v>
      </c>
      <c r="AG44" s="32">
        <f t="shared" si="7"/>
        <v>390562.56</v>
      </c>
      <c r="AH44" s="29">
        <f t="shared" si="3"/>
        <v>453160.16</v>
      </c>
      <c r="AI44" s="47">
        <f t="shared" si="4"/>
        <v>507793.53</v>
      </c>
      <c r="AJ44" s="32">
        <f t="shared" si="5"/>
        <v>-54633.370000000054</v>
      </c>
    </row>
    <row r="45" spans="1:36" x14ac:dyDescent="0.2">
      <c r="A45" s="107" t="s">
        <v>182</v>
      </c>
      <c r="B45" s="107" t="s">
        <v>225</v>
      </c>
      <c r="C45" s="107">
        <v>4225</v>
      </c>
      <c r="D45" s="107" t="s">
        <v>236</v>
      </c>
      <c r="E45" s="62" t="s">
        <v>236</v>
      </c>
      <c r="F45" s="287">
        <v>23402.61</v>
      </c>
      <c r="G45" s="287">
        <v>70556.58</v>
      </c>
      <c r="H45" s="287">
        <v>33811.85</v>
      </c>
      <c r="I45" s="62">
        <v>737088.34</v>
      </c>
      <c r="J45" s="62">
        <v>329172.88</v>
      </c>
      <c r="M45" s="288">
        <v>19279.47</v>
      </c>
      <c r="O45" s="288">
        <v>2770.73</v>
      </c>
      <c r="S45" s="62">
        <v>1500565.11</v>
      </c>
      <c r="T45" s="52">
        <v>371127.5</v>
      </c>
      <c r="W45" s="52">
        <v>214462.5</v>
      </c>
      <c r="X45" s="52">
        <v>9200</v>
      </c>
      <c r="Y45" s="289">
        <v>402814.5</v>
      </c>
      <c r="AB45" s="289">
        <v>203927.12</v>
      </c>
      <c r="AC45" s="289">
        <v>57631.42</v>
      </c>
      <c r="AE45" s="77">
        <f t="shared" si="1"/>
        <v>127771.04000000001</v>
      </c>
      <c r="AF45" s="44">
        <f t="shared" si="2"/>
        <v>22050.2</v>
      </c>
      <c r="AG45" s="32">
        <f t="shared" si="7"/>
        <v>105720.84000000001</v>
      </c>
      <c r="AH45" s="29">
        <f t="shared" si="3"/>
        <v>594790</v>
      </c>
      <c r="AI45" s="47">
        <f t="shared" si="4"/>
        <v>664373.04</v>
      </c>
      <c r="AJ45" s="32">
        <f t="shared" si="5"/>
        <v>-69583.040000000037</v>
      </c>
    </row>
    <row r="46" spans="1:36" x14ac:dyDescent="0.2">
      <c r="A46" s="107" t="s">
        <v>182</v>
      </c>
      <c r="B46" s="107" t="s">
        <v>225</v>
      </c>
      <c r="C46" s="107">
        <v>3058</v>
      </c>
      <c r="D46" s="107" t="s">
        <v>238</v>
      </c>
      <c r="E46" s="62" t="s">
        <v>238</v>
      </c>
      <c r="F46" s="287">
        <v>120951.84</v>
      </c>
      <c r="G46" s="287">
        <v>2219</v>
      </c>
      <c r="H46" s="287">
        <v>18306.87</v>
      </c>
      <c r="I46" s="62">
        <v>39310.410000000003</v>
      </c>
      <c r="J46" s="62">
        <v>252024.18</v>
      </c>
      <c r="K46" s="62">
        <v>1</v>
      </c>
      <c r="M46" s="288">
        <v>16165.93</v>
      </c>
      <c r="N46" s="288">
        <v>45350</v>
      </c>
      <c r="S46" s="62">
        <v>2280594.58</v>
      </c>
      <c r="T46" s="52">
        <v>277071.34000000003</v>
      </c>
      <c r="W46" s="52">
        <v>404249.5</v>
      </c>
      <c r="Y46" s="289">
        <v>482759.5</v>
      </c>
      <c r="AB46" s="289">
        <v>161094.97</v>
      </c>
      <c r="AC46" s="289">
        <v>43847.78</v>
      </c>
      <c r="AE46" s="77">
        <f t="shared" si="1"/>
        <v>141477.71</v>
      </c>
      <c r="AF46" s="44">
        <f t="shared" si="2"/>
        <v>61515.93</v>
      </c>
      <c r="AG46" s="32">
        <f t="shared" si="7"/>
        <v>79961.78</v>
      </c>
      <c r="AH46" s="29">
        <f t="shared" si="3"/>
        <v>681320.84000000008</v>
      </c>
      <c r="AI46" s="47">
        <f t="shared" si="4"/>
        <v>687702.25</v>
      </c>
      <c r="AJ46" s="32">
        <f t="shared" si="5"/>
        <v>-6381.4099999999162</v>
      </c>
    </row>
    <row r="47" spans="1:36" x14ac:dyDescent="0.2">
      <c r="A47" s="107" t="s">
        <v>184</v>
      </c>
      <c r="B47" s="107" t="s">
        <v>240</v>
      </c>
      <c r="C47" s="107">
        <v>2820</v>
      </c>
      <c r="D47" s="107" t="s">
        <v>242</v>
      </c>
      <c r="E47" s="62" t="s">
        <v>242</v>
      </c>
      <c r="F47" s="287">
        <v>366775.25</v>
      </c>
      <c r="G47" s="287">
        <v>10300.5</v>
      </c>
      <c r="H47" s="287">
        <v>5481.05</v>
      </c>
      <c r="I47" s="62">
        <v>5686483.1500000004</v>
      </c>
      <c r="J47" s="62">
        <v>1413722.48</v>
      </c>
      <c r="M47" s="288">
        <v>10452</v>
      </c>
      <c r="Q47" s="62">
        <v>-1171647.55</v>
      </c>
      <c r="R47" s="62">
        <v>-257669.35</v>
      </c>
      <c r="S47" s="62">
        <v>2114009</v>
      </c>
      <c r="T47" s="52">
        <v>125378.22</v>
      </c>
      <c r="V47" s="52">
        <v>98.67</v>
      </c>
      <c r="W47" s="52">
        <v>204780.7</v>
      </c>
      <c r="Y47" s="289">
        <v>269650.7</v>
      </c>
      <c r="AB47" s="289">
        <v>126652.46</v>
      </c>
      <c r="AC47" s="289">
        <v>130001.31</v>
      </c>
      <c r="AE47" s="77">
        <f t="shared" si="1"/>
        <v>382556.8</v>
      </c>
      <c r="AF47" s="44">
        <f t="shared" si="2"/>
        <v>10452</v>
      </c>
      <c r="AG47" s="32">
        <f t="shared" si="7"/>
        <v>372104.8</v>
      </c>
      <c r="AH47" s="29">
        <f t="shared" si="3"/>
        <v>330257.59000000003</v>
      </c>
      <c r="AI47" s="47">
        <f t="shared" si="4"/>
        <v>526304.47</v>
      </c>
      <c r="AJ47" s="32">
        <f t="shared" si="5"/>
        <v>-196046.87999999995</v>
      </c>
    </row>
    <row r="48" spans="1:36" x14ac:dyDescent="0.2">
      <c r="A48" s="107" t="s">
        <v>184</v>
      </c>
      <c r="B48" s="107" t="s">
        <v>240</v>
      </c>
      <c r="C48" s="107">
        <v>3895</v>
      </c>
      <c r="D48" s="107" t="s">
        <v>243</v>
      </c>
      <c r="E48" s="62" t="s">
        <v>243</v>
      </c>
      <c r="F48" s="287">
        <v>89572.81</v>
      </c>
      <c r="G48" s="287">
        <v>53236.75</v>
      </c>
      <c r="H48" s="287">
        <v>40506.129999999997</v>
      </c>
      <c r="I48" s="62">
        <v>3419310.68</v>
      </c>
      <c r="J48" s="62">
        <v>144559.49</v>
      </c>
      <c r="L48" s="288">
        <v>0</v>
      </c>
      <c r="M48" s="288">
        <v>43488</v>
      </c>
      <c r="N48" s="288">
        <v>55000</v>
      </c>
      <c r="O48" s="288">
        <v>0</v>
      </c>
      <c r="Q48" s="62">
        <v>488987.81</v>
      </c>
      <c r="R48" s="62">
        <v>56779.51</v>
      </c>
      <c r="S48" s="62">
        <v>1646714.98</v>
      </c>
      <c r="T48" s="52">
        <v>130158.34</v>
      </c>
      <c r="W48" s="52">
        <v>100831.5</v>
      </c>
      <c r="Y48" s="289">
        <v>233161.5</v>
      </c>
      <c r="AB48" s="289">
        <v>213263.96</v>
      </c>
      <c r="AC48" s="289">
        <v>65965.42</v>
      </c>
      <c r="AE48" s="77">
        <f t="shared" si="1"/>
        <v>183315.69</v>
      </c>
      <c r="AF48" s="44">
        <f t="shared" si="2"/>
        <v>98488</v>
      </c>
      <c r="AG48" s="32">
        <f t="shared" si="7"/>
        <v>84827.69</v>
      </c>
      <c r="AH48" s="29">
        <f t="shared" si="3"/>
        <v>230989.84</v>
      </c>
      <c r="AI48" s="47">
        <f t="shared" si="4"/>
        <v>512390.87999999995</v>
      </c>
      <c r="AJ48" s="32">
        <f t="shared" si="5"/>
        <v>-281401.03999999992</v>
      </c>
    </row>
    <row r="49" spans="1:36" x14ac:dyDescent="0.2">
      <c r="A49" s="107" t="s">
        <v>184</v>
      </c>
      <c r="B49" s="107" t="s">
        <v>240</v>
      </c>
      <c r="C49" s="107">
        <v>2041</v>
      </c>
      <c r="D49" s="107" t="s">
        <v>244</v>
      </c>
      <c r="E49" s="62" t="s">
        <v>244</v>
      </c>
      <c r="F49" s="287">
        <v>771408.35</v>
      </c>
      <c r="G49" s="287">
        <v>0</v>
      </c>
      <c r="H49" s="287">
        <v>11154.11</v>
      </c>
      <c r="I49" s="62">
        <v>1705939.13</v>
      </c>
      <c r="J49" s="62">
        <v>2103519.16</v>
      </c>
      <c r="K49" s="62">
        <v>73999</v>
      </c>
      <c r="M49" s="288">
        <v>11210</v>
      </c>
      <c r="R49" s="62">
        <v>10413.77</v>
      </c>
      <c r="S49" s="62">
        <v>2273364.33</v>
      </c>
      <c r="T49" s="52">
        <v>83538.31</v>
      </c>
      <c r="V49" s="52">
        <v>1671.62</v>
      </c>
      <c r="W49" s="52">
        <v>162000</v>
      </c>
      <c r="Y49" s="289">
        <v>273210</v>
      </c>
      <c r="AB49" s="289">
        <v>153291.97</v>
      </c>
      <c r="AC49" s="289">
        <v>68058.539999999994</v>
      </c>
      <c r="AE49" s="77">
        <f t="shared" si="1"/>
        <v>782562.46</v>
      </c>
      <c r="AF49" s="44">
        <f t="shared" si="2"/>
        <v>11210</v>
      </c>
      <c r="AG49" s="32">
        <f t="shared" si="7"/>
        <v>771352.46</v>
      </c>
      <c r="AH49" s="29">
        <f t="shared" si="3"/>
        <v>247209.93</v>
      </c>
      <c r="AI49" s="47">
        <f t="shared" si="4"/>
        <v>494560.50999999995</v>
      </c>
      <c r="AJ49" s="32">
        <f t="shared" si="5"/>
        <v>-247350.57999999996</v>
      </c>
    </row>
    <row r="50" spans="1:36" x14ac:dyDescent="0.2">
      <c r="A50" s="107" t="s">
        <v>186</v>
      </c>
      <c r="B50" s="107" t="s">
        <v>246</v>
      </c>
      <c r="C50" s="107">
        <v>2880</v>
      </c>
      <c r="D50" s="107" t="s">
        <v>248</v>
      </c>
      <c r="E50" s="62" t="s">
        <v>248</v>
      </c>
      <c r="F50" s="287">
        <v>631407.98</v>
      </c>
      <c r="G50" s="287">
        <v>1064</v>
      </c>
      <c r="H50" s="287">
        <v>35.549999999999997</v>
      </c>
      <c r="I50" s="62">
        <v>212324.55</v>
      </c>
      <c r="J50" s="62">
        <v>661043.64</v>
      </c>
      <c r="L50" s="288">
        <v>0</v>
      </c>
      <c r="M50" s="288">
        <v>0</v>
      </c>
      <c r="R50" s="62">
        <v>181461.1</v>
      </c>
      <c r="S50" s="62">
        <v>2191305.25</v>
      </c>
      <c r="T50" s="52">
        <v>740795.9</v>
      </c>
      <c r="W50" s="52">
        <v>355362.2</v>
      </c>
      <c r="Y50" s="289">
        <v>465372.2</v>
      </c>
      <c r="AB50" s="289">
        <v>99696.68</v>
      </c>
      <c r="AC50" s="289">
        <v>61416.63</v>
      </c>
      <c r="AE50" s="77">
        <f t="shared" si="1"/>
        <v>632507.53</v>
      </c>
      <c r="AF50" s="44">
        <f t="shared" si="2"/>
        <v>0</v>
      </c>
      <c r="AG50" s="32">
        <f t="shared" si="7"/>
        <v>632507.53</v>
      </c>
      <c r="AH50" s="29">
        <f t="shared" si="3"/>
        <v>1096158.1000000001</v>
      </c>
      <c r="AI50" s="47">
        <f t="shared" si="4"/>
        <v>626485.51</v>
      </c>
      <c r="AJ50" s="32">
        <f t="shared" si="5"/>
        <v>469672.59000000008</v>
      </c>
    </row>
    <row r="51" spans="1:36" x14ac:dyDescent="0.2">
      <c r="A51" s="107" t="s">
        <v>186</v>
      </c>
      <c r="B51" s="107" t="s">
        <v>246</v>
      </c>
      <c r="C51" s="107">
        <v>9821</v>
      </c>
      <c r="D51" s="107" t="s">
        <v>249</v>
      </c>
      <c r="E51" s="62" t="s">
        <v>249</v>
      </c>
      <c r="F51" s="287">
        <v>2548696.7400000002</v>
      </c>
      <c r="G51" s="287">
        <v>0</v>
      </c>
      <c r="H51" s="287">
        <v>20066.46</v>
      </c>
      <c r="I51" s="62">
        <v>1011671.27</v>
      </c>
      <c r="J51" s="62">
        <v>406063.59</v>
      </c>
      <c r="L51" s="288">
        <v>0</v>
      </c>
      <c r="M51" s="288">
        <v>0</v>
      </c>
      <c r="N51" s="288">
        <v>168474.55</v>
      </c>
      <c r="O51" s="288">
        <v>0</v>
      </c>
      <c r="R51" s="62">
        <v>-84.89</v>
      </c>
      <c r="S51" s="62">
        <v>2281491.52</v>
      </c>
      <c r="T51" s="52">
        <v>1784864.98</v>
      </c>
      <c r="U51" s="52">
        <v>132251</v>
      </c>
      <c r="W51" s="52">
        <v>397672.5</v>
      </c>
      <c r="Y51" s="289">
        <v>643562.5</v>
      </c>
      <c r="Z51" s="289">
        <v>4392.8</v>
      </c>
      <c r="AB51" s="289">
        <v>538632.12</v>
      </c>
      <c r="AC51" s="289">
        <v>63356.39</v>
      </c>
      <c r="AE51" s="77">
        <f t="shared" si="1"/>
        <v>2568763.2000000002</v>
      </c>
      <c r="AF51" s="44">
        <f t="shared" si="2"/>
        <v>168474.55</v>
      </c>
      <c r="AG51" s="32">
        <f t="shared" si="7"/>
        <v>2400288.6500000004</v>
      </c>
      <c r="AH51" s="29">
        <f t="shared" si="3"/>
        <v>2314788.48</v>
      </c>
      <c r="AI51" s="47">
        <f t="shared" si="4"/>
        <v>1249943.8099999998</v>
      </c>
      <c r="AJ51" s="32">
        <f t="shared" si="5"/>
        <v>1064844.6700000002</v>
      </c>
    </row>
    <row r="52" spans="1:36" x14ac:dyDescent="0.2">
      <c r="A52" s="107" t="s">
        <v>186</v>
      </c>
      <c r="B52" s="107" t="s">
        <v>246</v>
      </c>
      <c r="C52" s="107">
        <v>4858</v>
      </c>
      <c r="D52" s="107" t="s">
        <v>250</v>
      </c>
      <c r="E52" s="62" t="s">
        <v>250</v>
      </c>
      <c r="F52" s="287">
        <v>972112.92</v>
      </c>
      <c r="G52" s="287">
        <v>0</v>
      </c>
      <c r="H52" s="287">
        <v>6850.1</v>
      </c>
      <c r="I52" s="62">
        <v>169178.69</v>
      </c>
      <c r="J52" s="62">
        <v>473268.78</v>
      </c>
      <c r="L52" s="288">
        <v>0</v>
      </c>
      <c r="M52" s="288">
        <v>100000</v>
      </c>
      <c r="N52" s="288">
        <v>179100</v>
      </c>
      <c r="O52" s="288">
        <v>1750</v>
      </c>
      <c r="S52" s="62">
        <v>2647377.69</v>
      </c>
      <c r="T52" s="52">
        <v>1295533.68</v>
      </c>
      <c r="W52" s="52">
        <v>333096</v>
      </c>
      <c r="Y52" s="289">
        <v>562386</v>
      </c>
      <c r="AB52" s="289">
        <v>230799.51</v>
      </c>
      <c r="AC52" s="289">
        <v>45210.93</v>
      </c>
      <c r="AE52" s="77">
        <f t="shared" si="1"/>
        <v>978963.02</v>
      </c>
      <c r="AF52" s="44">
        <f t="shared" si="2"/>
        <v>280850</v>
      </c>
      <c r="AG52" s="32">
        <f t="shared" si="7"/>
        <v>698113.02</v>
      </c>
      <c r="AH52" s="29">
        <f t="shared" si="3"/>
        <v>1628629.68</v>
      </c>
      <c r="AI52" s="47">
        <f t="shared" si="4"/>
        <v>838396.44000000006</v>
      </c>
      <c r="AJ52" s="32">
        <f t="shared" si="5"/>
        <v>790233.23999999987</v>
      </c>
    </row>
    <row r="53" spans="1:36" x14ac:dyDescent="0.2">
      <c r="A53" s="107" t="s">
        <v>186</v>
      </c>
      <c r="B53" s="107" t="s">
        <v>246</v>
      </c>
      <c r="C53" s="107">
        <v>5652</v>
      </c>
      <c r="D53" s="107" t="s">
        <v>251</v>
      </c>
      <c r="E53" s="62" t="s">
        <v>251</v>
      </c>
      <c r="F53" s="287">
        <v>243454.51</v>
      </c>
      <c r="G53" s="287">
        <v>108000</v>
      </c>
      <c r="H53" s="287">
        <v>3758.47</v>
      </c>
      <c r="I53" s="62">
        <v>346848.66</v>
      </c>
      <c r="J53" s="62">
        <v>409550.04</v>
      </c>
      <c r="L53" s="288">
        <v>0</v>
      </c>
      <c r="M53" s="288">
        <v>3414.97</v>
      </c>
      <c r="N53" s="288">
        <v>516732.64</v>
      </c>
      <c r="O53" s="288">
        <v>3009</v>
      </c>
      <c r="S53" s="62">
        <v>4706462.17</v>
      </c>
      <c r="T53" s="52">
        <v>238514.27</v>
      </c>
      <c r="V53" s="52">
        <v>1550.15</v>
      </c>
      <c r="W53" s="52">
        <v>512181.64</v>
      </c>
      <c r="Y53" s="289">
        <v>570606.64</v>
      </c>
      <c r="AA53" s="289">
        <v>1000</v>
      </c>
      <c r="AB53" s="289">
        <v>376273.9</v>
      </c>
      <c r="AC53" s="289">
        <v>54489.27</v>
      </c>
      <c r="AE53" s="77">
        <f t="shared" si="1"/>
        <v>355212.98</v>
      </c>
      <c r="AF53" s="44">
        <f t="shared" si="2"/>
        <v>523156.61</v>
      </c>
      <c r="AG53" s="32">
        <f t="shared" si="7"/>
        <v>-167943.63</v>
      </c>
      <c r="AH53" s="29">
        <f t="shared" si="3"/>
        <v>752246.06</v>
      </c>
      <c r="AI53" s="47">
        <f t="shared" si="4"/>
        <v>1002369.81</v>
      </c>
      <c r="AJ53" s="32">
        <f t="shared" si="5"/>
        <v>-250123.75</v>
      </c>
    </row>
    <row r="54" spans="1:36" x14ac:dyDescent="0.2">
      <c r="A54" s="107" t="s">
        <v>188</v>
      </c>
      <c r="B54" s="107" t="s">
        <v>253</v>
      </c>
      <c r="C54" s="107">
        <v>2823</v>
      </c>
      <c r="D54" s="107" t="s">
        <v>255</v>
      </c>
      <c r="E54" s="62" t="s">
        <v>255</v>
      </c>
      <c r="F54" s="287">
        <v>674789.86</v>
      </c>
      <c r="G54" s="287">
        <v>3448</v>
      </c>
      <c r="H54" s="287">
        <v>153665.64000000001</v>
      </c>
      <c r="I54" s="62">
        <v>1595787.19</v>
      </c>
      <c r="J54" s="62">
        <v>421533.38</v>
      </c>
      <c r="K54" s="62">
        <v>0</v>
      </c>
      <c r="N54" s="288">
        <v>771590</v>
      </c>
      <c r="O54" s="288">
        <v>105</v>
      </c>
      <c r="R54" s="62">
        <v>1144643.6399999999</v>
      </c>
      <c r="S54" s="62">
        <v>954921</v>
      </c>
      <c r="T54" s="52">
        <v>319318.34000000003</v>
      </c>
      <c r="W54" s="52">
        <v>158980</v>
      </c>
      <c r="X54" s="52">
        <v>282008</v>
      </c>
      <c r="Y54" s="289">
        <v>285675</v>
      </c>
      <c r="AA54" s="289">
        <v>2152</v>
      </c>
      <c r="AB54" s="289">
        <v>237609.55</v>
      </c>
      <c r="AC54" s="289">
        <v>56905.36</v>
      </c>
      <c r="AD54" s="289">
        <v>200000</v>
      </c>
      <c r="AE54" s="77">
        <f t="shared" si="1"/>
        <v>831903.5</v>
      </c>
      <c r="AF54" s="44">
        <f t="shared" si="2"/>
        <v>771695</v>
      </c>
      <c r="AG54" s="32">
        <f t="shared" si="7"/>
        <v>60208.5</v>
      </c>
      <c r="AH54" s="29">
        <f t="shared" si="3"/>
        <v>760306.34000000008</v>
      </c>
      <c r="AI54" s="47">
        <f t="shared" si="4"/>
        <v>782341.91</v>
      </c>
      <c r="AJ54" s="32">
        <f t="shared" si="5"/>
        <v>-22035.569999999949</v>
      </c>
    </row>
    <row r="55" spans="1:36" x14ac:dyDescent="0.2">
      <c r="A55" s="107" t="s">
        <v>188</v>
      </c>
      <c r="B55" s="107" t="s">
        <v>253</v>
      </c>
      <c r="C55" s="107">
        <v>4818</v>
      </c>
      <c r="D55" s="107" t="s">
        <v>256</v>
      </c>
      <c r="E55" s="62" t="s">
        <v>256</v>
      </c>
      <c r="F55" s="287">
        <v>1298901.3</v>
      </c>
      <c r="G55" s="287">
        <v>45861</v>
      </c>
      <c r="H55" s="287">
        <v>58312.84</v>
      </c>
      <c r="I55" s="62">
        <v>731926.33</v>
      </c>
      <c r="J55" s="62">
        <v>428113.84</v>
      </c>
      <c r="N55" s="288">
        <v>411340.63</v>
      </c>
      <c r="O55" s="288">
        <v>2240119.09</v>
      </c>
      <c r="R55" s="62">
        <v>-1727657.13</v>
      </c>
      <c r="S55" s="62">
        <v>2528782.23</v>
      </c>
      <c r="T55" s="52">
        <v>377360.14</v>
      </c>
      <c r="W55" s="52">
        <v>238630</v>
      </c>
      <c r="X55" s="52">
        <v>24200</v>
      </c>
      <c r="Y55" s="289">
        <v>399837</v>
      </c>
      <c r="Z55" s="289">
        <v>13942</v>
      </c>
      <c r="AB55" s="289">
        <v>1038832.39</v>
      </c>
      <c r="AC55" s="289">
        <v>77048.259999999995</v>
      </c>
      <c r="AE55" s="77">
        <f t="shared" si="1"/>
        <v>1403075.1400000001</v>
      </c>
      <c r="AF55" s="44">
        <f t="shared" si="2"/>
        <v>2651459.7199999997</v>
      </c>
      <c r="AG55" s="32">
        <f t="shared" si="7"/>
        <v>-1248384.5799999996</v>
      </c>
      <c r="AH55" s="29">
        <f t="shared" si="3"/>
        <v>640190.14</v>
      </c>
      <c r="AI55" s="47">
        <f t="shared" si="4"/>
        <v>1529659.6500000001</v>
      </c>
      <c r="AJ55" s="32">
        <f t="shared" si="5"/>
        <v>-889469.51000000013</v>
      </c>
    </row>
    <row r="56" spans="1:36" x14ac:dyDescent="0.2">
      <c r="A56" s="107" t="s">
        <v>188</v>
      </c>
      <c r="B56" s="107" t="s">
        <v>253</v>
      </c>
      <c r="C56" s="107">
        <v>2500</v>
      </c>
      <c r="D56" s="107" t="s">
        <v>257</v>
      </c>
      <c r="E56" s="62" t="s">
        <v>257</v>
      </c>
      <c r="F56" s="287">
        <v>283177.05</v>
      </c>
      <c r="H56" s="287">
        <v>56407.28</v>
      </c>
      <c r="I56" s="62">
        <v>1004419.34</v>
      </c>
      <c r="J56" s="62">
        <v>132236.44</v>
      </c>
      <c r="N56" s="288">
        <v>147273</v>
      </c>
      <c r="O56" s="288">
        <v>1155</v>
      </c>
      <c r="R56" s="62">
        <v>-1260569.22</v>
      </c>
      <c r="S56" s="62">
        <v>2500517.0699999998</v>
      </c>
      <c r="T56" s="52">
        <v>451396.36</v>
      </c>
      <c r="W56" s="52">
        <v>234160</v>
      </c>
      <c r="X56" s="52">
        <v>11400</v>
      </c>
      <c r="Y56" s="289">
        <v>329265</v>
      </c>
      <c r="Z56" s="289">
        <v>12040</v>
      </c>
      <c r="AB56" s="289">
        <v>217205.33</v>
      </c>
      <c r="AC56" s="289">
        <v>46581.77</v>
      </c>
      <c r="AD56" s="289">
        <v>4000</v>
      </c>
      <c r="AE56" s="77">
        <f t="shared" si="1"/>
        <v>339584.32999999996</v>
      </c>
      <c r="AF56" s="44">
        <f t="shared" si="2"/>
        <v>148428</v>
      </c>
      <c r="AG56" s="32">
        <f t="shared" si="7"/>
        <v>191156.32999999996</v>
      </c>
      <c r="AH56" s="29">
        <f t="shared" si="3"/>
        <v>696956.36</v>
      </c>
      <c r="AI56" s="47">
        <f t="shared" si="4"/>
        <v>609092.1</v>
      </c>
      <c r="AJ56" s="32">
        <f t="shared" si="5"/>
        <v>87864.260000000009</v>
      </c>
    </row>
    <row r="57" spans="1:36" x14ac:dyDescent="0.2">
      <c r="A57" s="107" t="s">
        <v>188</v>
      </c>
      <c r="B57" s="107" t="s">
        <v>253</v>
      </c>
      <c r="C57" s="107">
        <v>4429</v>
      </c>
      <c r="D57" s="107" t="s">
        <v>258</v>
      </c>
      <c r="E57" s="62" t="s">
        <v>258</v>
      </c>
      <c r="F57" s="287">
        <v>823888.2</v>
      </c>
      <c r="H57" s="287">
        <v>80339.899999999994</v>
      </c>
      <c r="I57" s="62">
        <v>580916.39</v>
      </c>
      <c r="J57" s="62">
        <v>435576.7</v>
      </c>
      <c r="N57" s="288">
        <v>659045</v>
      </c>
      <c r="O57" s="288">
        <v>2469</v>
      </c>
      <c r="R57" s="62">
        <v>-737834.25</v>
      </c>
      <c r="S57" s="62">
        <v>1946573.94</v>
      </c>
      <c r="T57" s="52">
        <v>588515.88</v>
      </c>
      <c r="W57" s="52">
        <v>214900</v>
      </c>
      <c r="X57" s="52">
        <v>37800</v>
      </c>
      <c r="Y57" s="289">
        <v>410335</v>
      </c>
      <c r="Z57" s="289">
        <v>8096</v>
      </c>
      <c r="AB57" s="289">
        <v>290331.13</v>
      </c>
      <c r="AC57" s="289">
        <v>81986.25</v>
      </c>
      <c r="AE57" s="77">
        <f t="shared" si="1"/>
        <v>904228.1</v>
      </c>
      <c r="AF57" s="44">
        <f t="shared" si="2"/>
        <v>661514</v>
      </c>
      <c r="AG57" s="32">
        <f t="shared" si="7"/>
        <v>242714.09999999998</v>
      </c>
      <c r="AH57" s="29">
        <f t="shared" si="3"/>
        <v>841215.88</v>
      </c>
      <c r="AI57" s="47">
        <f t="shared" si="4"/>
        <v>790748.38</v>
      </c>
      <c r="AJ57" s="32">
        <f t="shared" si="5"/>
        <v>50467.5</v>
      </c>
    </row>
    <row r="58" spans="1:36" x14ac:dyDescent="0.2">
      <c r="A58" s="107" t="s">
        <v>188</v>
      </c>
      <c r="B58" s="107" t="s">
        <v>253</v>
      </c>
      <c r="C58" s="107">
        <v>3247</v>
      </c>
      <c r="D58" s="107" t="s">
        <v>259</v>
      </c>
      <c r="E58" s="62" t="s">
        <v>259</v>
      </c>
      <c r="F58" s="287">
        <v>590003.04</v>
      </c>
      <c r="H58" s="287">
        <v>45575.31</v>
      </c>
      <c r="I58" s="62">
        <v>233335.89</v>
      </c>
      <c r="J58" s="62">
        <v>103348.27</v>
      </c>
      <c r="N58" s="288">
        <v>96300</v>
      </c>
      <c r="O58" s="288">
        <v>20</v>
      </c>
      <c r="R58" s="62">
        <v>-375244.52</v>
      </c>
      <c r="S58" s="62">
        <v>980950.37</v>
      </c>
      <c r="T58" s="52">
        <v>869937.66</v>
      </c>
      <c r="W58" s="52">
        <v>207570</v>
      </c>
      <c r="X58" s="52">
        <v>3000</v>
      </c>
      <c r="Y58" s="289">
        <v>243996</v>
      </c>
      <c r="Z58" s="289">
        <v>2824</v>
      </c>
      <c r="AB58" s="289">
        <v>547464.61</v>
      </c>
      <c r="AC58" s="289">
        <v>15986.39</v>
      </c>
      <c r="AE58" s="77">
        <f t="shared" si="1"/>
        <v>635578.35000000009</v>
      </c>
      <c r="AF58" s="44">
        <f t="shared" si="2"/>
        <v>96320</v>
      </c>
      <c r="AG58" s="32">
        <f t="shared" si="7"/>
        <v>539258.35000000009</v>
      </c>
      <c r="AH58" s="29">
        <f t="shared" si="3"/>
        <v>1080507.6600000001</v>
      </c>
      <c r="AI58" s="47">
        <f t="shared" si="4"/>
        <v>810271</v>
      </c>
      <c r="AJ58" s="32">
        <f t="shared" si="5"/>
        <v>270236.66000000015</v>
      </c>
    </row>
    <row r="59" spans="1:36" x14ac:dyDescent="0.2">
      <c r="A59" s="121" t="s">
        <v>188</v>
      </c>
      <c r="B59" s="121" t="s">
        <v>253</v>
      </c>
      <c r="C59" s="121">
        <v>1126</v>
      </c>
      <c r="D59" s="121" t="s">
        <v>260</v>
      </c>
      <c r="E59" s="62" t="s">
        <v>260</v>
      </c>
      <c r="F59" s="287">
        <v>364159.22</v>
      </c>
      <c r="H59" s="287">
        <v>18074.02</v>
      </c>
      <c r="I59" s="62">
        <v>1073197.74</v>
      </c>
      <c r="J59" s="62">
        <v>47962.02</v>
      </c>
      <c r="N59" s="288">
        <v>235245</v>
      </c>
      <c r="O59" s="288">
        <v>528</v>
      </c>
      <c r="R59" s="62">
        <v>-461117.96</v>
      </c>
      <c r="S59" s="62">
        <v>1692734.22</v>
      </c>
      <c r="T59" s="52">
        <v>176408.1</v>
      </c>
      <c r="W59" s="52">
        <v>146090</v>
      </c>
      <c r="X59" s="52">
        <v>12200</v>
      </c>
      <c r="Y59" s="289">
        <v>194480</v>
      </c>
      <c r="Z59" s="289">
        <v>380</v>
      </c>
      <c r="AB59" s="289">
        <v>66244.259999999995</v>
      </c>
      <c r="AC59" s="289">
        <v>37590.1</v>
      </c>
      <c r="AE59" s="77">
        <f t="shared" si="1"/>
        <v>382233.24</v>
      </c>
      <c r="AF59" s="44">
        <f t="shared" si="2"/>
        <v>235773</v>
      </c>
      <c r="AG59" s="32">
        <f t="shared" si="7"/>
        <v>146460.24</v>
      </c>
      <c r="AH59" s="29">
        <f t="shared" si="3"/>
        <v>334698.09999999998</v>
      </c>
      <c r="AI59" s="47">
        <f t="shared" si="4"/>
        <v>298694.36</v>
      </c>
      <c r="AJ59" s="32">
        <f t="shared" si="5"/>
        <v>36003.739999999991</v>
      </c>
    </row>
    <row r="60" spans="1:36" s="75" customFormat="1" x14ac:dyDescent="0.2">
      <c r="A60" s="107" t="s">
        <v>190</v>
      </c>
      <c r="B60" s="107" t="s">
        <v>262</v>
      </c>
      <c r="C60" s="107">
        <v>3728</v>
      </c>
      <c r="D60" s="107" t="s">
        <v>264</v>
      </c>
      <c r="E60" s="62" t="s">
        <v>264</v>
      </c>
      <c r="F60" s="287">
        <v>221445.4</v>
      </c>
      <c r="G60" s="287">
        <v>0</v>
      </c>
      <c r="H60" s="287">
        <v>12647.67</v>
      </c>
      <c r="I60" s="62">
        <v>813041.46</v>
      </c>
      <c r="J60" s="62">
        <v>-480646.76</v>
      </c>
      <c r="K60" s="62"/>
      <c r="L60" s="288">
        <v>49591</v>
      </c>
      <c r="M60" s="288">
        <v>23387.16</v>
      </c>
      <c r="N60" s="288">
        <v>622319</v>
      </c>
      <c r="O60" s="288"/>
      <c r="P60" s="62"/>
      <c r="Q60" s="62"/>
      <c r="R60" s="62">
        <v>-2127372.7599999998</v>
      </c>
      <c r="S60" s="62">
        <v>2210713.7999999998</v>
      </c>
      <c r="T60" s="52">
        <v>244534.28</v>
      </c>
      <c r="U60" s="52"/>
      <c r="V60" s="52"/>
      <c r="W60" s="52">
        <v>152408.4</v>
      </c>
      <c r="X60" s="52"/>
      <c r="Y60" s="289">
        <v>248598.39999999999</v>
      </c>
      <c r="Z60" s="289"/>
      <c r="AA60" s="289">
        <v>832</v>
      </c>
      <c r="AB60" s="289">
        <v>293870.63</v>
      </c>
      <c r="AC60" s="289">
        <v>39717.65</v>
      </c>
      <c r="AD60" s="289"/>
      <c r="AE60" s="77">
        <f t="shared" si="1"/>
        <v>234093.07</v>
      </c>
      <c r="AF60" s="44">
        <f t="shared" si="2"/>
        <v>695297.16</v>
      </c>
      <c r="AG60" s="32">
        <f t="shared" si="7"/>
        <v>-461204.09</v>
      </c>
      <c r="AH60" s="29">
        <f t="shared" si="3"/>
        <v>396942.68</v>
      </c>
      <c r="AI60" s="47">
        <f t="shared" si="4"/>
        <v>583018.68000000005</v>
      </c>
      <c r="AJ60" s="32">
        <f t="shared" si="5"/>
        <v>-186076.00000000006</v>
      </c>
    </row>
    <row r="61" spans="1:36" x14ac:dyDescent="0.2">
      <c r="A61" s="107" t="s">
        <v>190</v>
      </c>
      <c r="B61" s="107" t="s">
        <v>262</v>
      </c>
      <c r="C61" s="107">
        <v>3543</v>
      </c>
      <c r="D61" s="107" t="s">
        <v>265</v>
      </c>
      <c r="E61" s="62" t="s">
        <v>265</v>
      </c>
      <c r="F61" s="287">
        <v>778444.52</v>
      </c>
      <c r="G61" s="287">
        <v>10332</v>
      </c>
      <c r="H61" s="287">
        <v>274003.61</v>
      </c>
      <c r="I61" s="62">
        <v>847424.27</v>
      </c>
      <c r="J61" s="62">
        <v>-90983.71</v>
      </c>
      <c r="L61" s="288">
        <v>22490</v>
      </c>
      <c r="M61" s="288">
        <v>15425</v>
      </c>
      <c r="N61" s="288">
        <v>79063</v>
      </c>
      <c r="R61" s="62">
        <v>220188.62</v>
      </c>
      <c r="S61" s="62">
        <v>1549075.07</v>
      </c>
      <c r="T61" s="52">
        <v>724377.63</v>
      </c>
      <c r="V61" s="52">
        <v>40.54</v>
      </c>
      <c r="W61" s="52">
        <v>336425</v>
      </c>
      <c r="Y61" s="289">
        <v>419465</v>
      </c>
      <c r="AB61" s="289">
        <v>221687.56</v>
      </c>
      <c r="AC61" s="289">
        <v>58575.839999999997</v>
      </c>
      <c r="AE61" s="77">
        <f t="shared" si="1"/>
        <v>1062780.1299999999</v>
      </c>
      <c r="AF61" s="44">
        <f t="shared" si="2"/>
        <v>116978</v>
      </c>
      <c r="AG61" s="32">
        <f t="shared" si="7"/>
        <v>945802.12999999989</v>
      </c>
      <c r="AH61" s="29">
        <f t="shared" si="3"/>
        <v>1060843.17</v>
      </c>
      <c r="AI61" s="47">
        <f t="shared" si="4"/>
        <v>699728.4</v>
      </c>
      <c r="AJ61" s="32">
        <f t="shared" si="5"/>
        <v>361114.7699999999</v>
      </c>
    </row>
    <row r="62" spans="1:36" x14ac:dyDescent="0.2">
      <c r="A62" s="107" t="s">
        <v>190</v>
      </c>
      <c r="B62" s="107" t="s">
        <v>262</v>
      </c>
      <c r="C62" s="107">
        <v>6330</v>
      </c>
      <c r="D62" s="107" t="s">
        <v>266</v>
      </c>
      <c r="E62" s="62" t="s">
        <v>266</v>
      </c>
      <c r="F62" s="287">
        <v>506444.28</v>
      </c>
      <c r="G62" s="287">
        <v>881393</v>
      </c>
      <c r="H62" s="287">
        <v>102797.78</v>
      </c>
      <c r="I62" s="62">
        <v>50587.6</v>
      </c>
      <c r="J62" s="62">
        <v>163993.95000000001</v>
      </c>
      <c r="M62" s="288">
        <v>81375</v>
      </c>
      <c r="N62" s="288">
        <v>392664</v>
      </c>
      <c r="O62" s="288">
        <v>895001.68</v>
      </c>
      <c r="R62" s="62">
        <v>21001.64</v>
      </c>
      <c r="S62" s="62">
        <v>3406179.86</v>
      </c>
      <c r="T62" s="52">
        <v>754662.11</v>
      </c>
      <c r="W62" s="52">
        <v>337284.8</v>
      </c>
      <c r="Y62" s="289">
        <v>492912.8</v>
      </c>
      <c r="AB62" s="289">
        <v>255436.23</v>
      </c>
      <c r="AC62" s="289">
        <v>18405.63</v>
      </c>
      <c r="AE62" s="77">
        <f t="shared" si="1"/>
        <v>1490635.06</v>
      </c>
      <c r="AF62" s="44">
        <f t="shared" si="2"/>
        <v>1369040.6800000002</v>
      </c>
      <c r="AG62" s="32">
        <f t="shared" si="7"/>
        <v>121594.37999999989</v>
      </c>
      <c r="AH62" s="29">
        <f t="shared" si="3"/>
        <v>1091946.9099999999</v>
      </c>
      <c r="AI62" s="47">
        <f t="shared" si="4"/>
        <v>766754.66</v>
      </c>
      <c r="AJ62" s="32">
        <f t="shared" si="5"/>
        <v>325192.24999999988</v>
      </c>
    </row>
    <row r="63" spans="1:36" x14ac:dyDescent="0.2">
      <c r="A63" s="107" t="s">
        <v>190</v>
      </c>
      <c r="B63" s="107" t="s">
        <v>262</v>
      </c>
      <c r="C63" s="107">
        <v>3421</v>
      </c>
      <c r="D63" s="107" t="s">
        <v>267</v>
      </c>
      <c r="E63" s="62" t="s">
        <v>267</v>
      </c>
      <c r="F63" s="287">
        <v>518996.31</v>
      </c>
      <c r="G63" s="287">
        <v>182396</v>
      </c>
      <c r="H63" s="287">
        <v>34295.17</v>
      </c>
      <c r="I63" s="62">
        <v>195034.16</v>
      </c>
      <c r="J63" s="62">
        <v>130099.81</v>
      </c>
      <c r="L63" s="288">
        <v>11500</v>
      </c>
      <c r="M63" s="288">
        <v>14300</v>
      </c>
      <c r="N63" s="288">
        <v>461738</v>
      </c>
      <c r="R63" s="62">
        <v>-3234.99</v>
      </c>
      <c r="S63" s="62">
        <v>1679166.57</v>
      </c>
      <c r="T63" s="52">
        <v>699415.22</v>
      </c>
      <c r="U63" s="52">
        <v>15000</v>
      </c>
      <c r="Y63" s="289">
        <v>72451</v>
      </c>
      <c r="AA63" s="289">
        <v>440</v>
      </c>
      <c r="AB63" s="289">
        <v>254709.8</v>
      </c>
      <c r="AC63" s="289">
        <v>16490.87</v>
      </c>
      <c r="AE63" s="77">
        <f t="shared" si="1"/>
        <v>735687.4800000001</v>
      </c>
      <c r="AF63" s="44">
        <f t="shared" si="2"/>
        <v>487538</v>
      </c>
      <c r="AG63" s="32">
        <f t="shared" si="7"/>
        <v>248149.4800000001</v>
      </c>
      <c r="AH63" s="29">
        <f t="shared" si="3"/>
        <v>714415.22</v>
      </c>
      <c r="AI63" s="47">
        <f t="shared" si="4"/>
        <v>344091.67</v>
      </c>
      <c r="AJ63" s="32">
        <f t="shared" si="5"/>
        <v>370323.55</v>
      </c>
    </row>
    <row r="64" spans="1:36" x14ac:dyDescent="0.2">
      <c r="A64" s="107" t="s">
        <v>190</v>
      </c>
      <c r="B64" s="107" t="s">
        <v>262</v>
      </c>
      <c r="C64" s="107">
        <v>3591</v>
      </c>
      <c r="D64" s="107" t="s">
        <v>268</v>
      </c>
      <c r="E64" s="62" t="s">
        <v>268</v>
      </c>
      <c r="F64" s="287">
        <v>310004.08</v>
      </c>
      <c r="G64" s="287">
        <v>0</v>
      </c>
      <c r="H64" s="287">
        <v>40974.550000000003</v>
      </c>
      <c r="I64" s="62">
        <v>542434.17000000004</v>
      </c>
      <c r="J64" s="62">
        <v>228116.49</v>
      </c>
      <c r="L64" s="288">
        <v>0</v>
      </c>
      <c r="M64" s="288">
        <v>39100</v>
      </c>
      <c r="N64" s="288">
        <v>17700</v>
      </c>
      <c r="O64" s="288">
        <v>43400</v>
      </c>
      <c r="S64" s="62">
        <v>1290095.46</v>
      </c>
      <c r="T64" s="52">
        <v>551494.96</v>
      </c>
      <c r="W64" s="52">
        <v>208600.8</v>
      </c>
      <c r="Y64" s="289">
        <v>363100.8</v>
      </c>
      <c r="AB64" s="289">
        <v>178488.61</v>
      </c>
      <c r="AC64" s="289">
        <v>35869.15</v>
      </c>
      <c r="AE64" s="77">
        <f t="shared" si="1"/>
        <v>350978.63</v>
      </c>
      <c r="AF64" s="44">
        <f t="shared" si="2"/>
        <v>100200</v>
      </c>
      <c r="AG64" s="32">
        <f t="shared" si="7"/>
        <v>250778.63</v>
      </c>
      <c r="AH64" s="29">
        <f t="shared" si="3"/>
        <v>760095.76</v>
      </c>
      <c r="AI64" s="47">
        <f t="shared" si="4"/>
        <v>577458.55999999994</v>
      </c>
      <c r="AJ64" s="32">
        <f t="shared" si="5"/>
        <v>182637.20000000007</v>
      </c>
    </row>
    <row r="65" spans="1:36" x14ac:dyDescent="0.2">
      <c r="A65" s="107" t="s">
        <v>190</v>
      </c>
      <c r="B65" s="107" t="s">
        <v>262</v>
      </c>
      <c r="C65" s="107">
        <v>4772</v>
      </c>
      <c r="D65" s="107" t="s">
        <v>269</v>
      </c>
      <c r="E65" s="62" t="s">
        <v>269</v>
      </c>
      <c r="F65" s="287">
        <v>753507.01</v>
      </c>
      <c r="G65" s="287">
        <v>3160</v>
      </c>
      <c r="H65" s="287">
        <v>28214.74</v>
      </c>
      <c r="I65" s="62">
        <v>60586.45</v>
      </c>
      <c r="J65" s="62">
        <v>78361.09</v>
      </c>
      <c r="L65" s="288">
        <v>7473</v>
      </c>
      <c r="M65" s="288">
        <v>101545</v>
      </c>
      <c r="N65" s="288">
        <v>132424</v>
      </c>
      <c r="O65" s="288">
        <v>4975</v>
      </c>
      <c r="R65" s="62">
        <v>70823.600000000006</v>
      </c>
      <c r="S65" s="62">
        <v>2056145.55</v>
      </c>
      <c r="T65" s="52">
        <v>686415.46</v>
      </c>
      <c r="W65" s="52">
        <v>253435.8</v>
      </c>
      <c r="Y65" s="289">
        <v>423765.8</v>
      </c>
      <c r="AA65" s="289">
        <v>11584</v>
      </c>
      <c r="AB65" s="289">
        <v>173451.05</v>
      </c>
      <c r="AC65" s="289">
        <v>61301.82</v>
      </c>
      <c r="AE65" s="77">
        <f t="shared" si="1"/>
        <v>784881.75</v>
      </c>
      <c r="AF65" s="44">
        <f t="shared" si="2"/>
        <v>246417</v>
      </c>
      <c r="AG65" s="32">
        <f t="shared" si="7"/>
        <v>538464.75</v>
      </c>
      <c r="AH65" s="29">
        <f t="shared" si="3"/>
        <v>939851.26</v>
      </c>
      <c r="AI65" s="47">
        <f t="shared" si="4"/>
        <v>670102.66999999993</v>
      </c>
      <c r="AJ65" s="32">
        <f t="shared" si="5"/>
        <v>269748.59000000008</v>
      </c>
    </row>
    <row r="66" spans="1:36" x14ac:dyDescent="0.2">
      <c r="A66" s="107" t="s">
        <v>192</v>
      </c>
      <c r="B66" s="107" t="s">
        <v>271</v>
      </c>
      <c r="C66" s="107">
        <v>5834</v>
      </c>
      <c r="D66" s="107" t="s">
        <v>273</v>
      </c>
      <c r="E66" s="62" t="s">
        <v>273</v>
      </c>
      <c r="F66" s="287">
        <v>260086.92</v>
      </c>
      <c r="G66" s="287">
        <v>17200</v>
      </c>
      <c r="H66" s="287">
        <v>99306.36</v>
      </c>
      <c r="I66" s="62">
        <v>758296.25</v>
      </c>
      <c r="J66" s="62">
        <v>457374.25</v>
      </c>
      <c r="L66" s="288">
        <v>11602</v>
      </c>
      <c r="M66" s="288">
        <v>18635.54</v>
      </c>
      <c r="N66" s="288">
        <v>74159</v>
      </c>
      <c r="O66" s="288">
        <v>12198.79</v>
      </c>
      <c r="R66" s="62">
        <v>-1350652.02</v>
      </c>
      <c r="S66" s="62">
        <v>2912713.08</v>
      </c>
      <c r="T66" s="52">
        <v>498129.04</v>
      </c>
      <c r="U66" s="52">
        <v>37056</v>
      </c>
      <c r="Y66" s="289">
        <v>190850</v>
      </c>
      <c r="AB66" s="289">
        <v>322299.15999999997</v>
      </c>
      <c r="AC66" s="289">
        <v>88430.49</v>
      </c>
      <c r="AE66" s="77">
        <f t="shared" si="1"/>
        <v>376593.28</v>
      </c>
      <c r="AF66" s="44">
        <f t="shared" si="2"/>
        <v>116595.33000000002</v>
      </c>
      <c r="AG66" s="32">
        <f t="shared" si="7"/>
        <v>259997.95</v>
      </c>
      <c r="AH66" s="29">
        <f t="shared" si="3"/>
        <v>535185.04</v>
      </c>
      <c r="AI66" s="47">
        <f t="shared" si="4"/>
        <v>601579.65</v>
      </c>
      <c r="AJ66" s="32">
        <f t="shared" si="5"/>
        <v>-66394.609999999986</v>
      </c>
    </row>
    <row r="67" spans="1:36" x14ac:dyDescent="0.2">
      <c r="A67" s="107" t="s">
        <v>192</v>
      </c>
      <c r="B67" s="107" t="s">
        <v>271</v>
      </c>
      <c r="C67" s="107">
        <v>4475</v>
      </c>
      <c r="D67" s="107" t="s">
        <v>274</v>
      </c>
      <c r="E67" s="62" t="s">
        <v>274</v>
      </c>
      <c r="F67" s="287">
        <v>461931.63</v>
      </c>
      <c r="G67" s="287">
        <v>0</v>
      </c>
      <c r="H67" s="287">
        <v>28684.74</v>
      </c>
      <c r="I67" s="62">
        <v>897830.45</v>
      </c>
      <c r="J67" s="62">
        <v>516302.76</v>
      </c>
      <c r="L67" s="288">
        <v>11584</v>
      </c>
      <c r="M67" s="288">
        <v>13540.76</v>
      </c>
      <c r="N67" s="288">
        <v>75000</v>
      </c>
      <c r="O67" s="288">
        <v>1980.36</v>
      </c>
      <c r="S67" s="62">
        <v>1364480.05</v>
      </c>
      <c r="T67" s="52">
        <v>500472.04</v>
      </c>
      <c r="Y67" s="289">
        <v>97770</v>
      </c>
      <c r="AB67" s="289">
        <v>204392.49</v>
      </c>
      <c r="AC67" s="289">
        <v>64083.9</v>
      </c>
      <c r="AE67" s="77">
        <f t="shared" si="1"/>
        <v>490616.37</v>
      </c>
      <c r="AF67" s="44">
        <f t="shared" si="2"/>
        <v>102105.12000000001</v>
      </c>
      <c r="AG67" s="32">
        <f t="shared" si="7"/>
        <v>388511.25</v>
      </c>
      <c r="AH67" s="29">
        <f t="shared" si="3"/>
        <v>500472.04</v>
      </c>
      <c r="AI67" s="47">
        <f t="shared" si="4"/>
        <v>366246.39</v>
      </c>
      <c r="AJ67" s="32">
        <f t="shared" si="5"/>
        <v>134225.64999999997</v>
      </c>
    </row>
    <row r="68" spans="1:36" x14ac:dyDescent="0.2">
      <c r="A68" s="107" t="s">
        <v>192</v>
      </c>
      <c r="B68" s="107" t="s">
        <v>271</v>
      </c>
      <c r="C68" s="107">
        <v>1990</v>
      </c>
      <c r="D68" s="107" t="s">
        <v>275</v>
      </c>
      <c r="E68" s="62" t="s">
        <v>275</v>
      </c>
      <c r="F68" s="287">
        <v>144419.59</v>
      </c>
      <c r="G68" s="287">
        <v>0</v>
      </c>
      <c r="H68" s="287">
        <v>13345.85</v>
      </c>
      <c r="I68" s="62">
        <v>848979.06</v>
      </c>
      <c r="J68" s="62">
        <v>260188.21</v>
      </c>
      <c r="L68" s="288">
        <v>9500</v>
      </c>
      <c r="M68" s="288">
        <v>45146.58</v>
      </c>
      <c r="O68" s="288">
        <v>1768.6</v>
      </c>
      <c r="P68" s="62">
        <v>0</v>
      </c>
      <c r="Q68" s="62">
        <v>-901183.61</v>
      </c>
      <c r="S68" s="62">
        <v>2067672.51</v>
      </c>
      <c r="T68" s="52">
        <v>394909.09</v>
      </c>
      <c r="U68" s="52">
        <v>69000</v>
      </c>
      <c r="Y68" s="289">
        <v>60110</v>
      </c>
      <c r="AB68" s="289">
        <v>247167.98</v>
      </c>
      <c r="AC68" s="289">
        <v>70302.48</v>
      </c>
      <c r="AE68" s="77">
        <f t="shared" si="1"/>
        <v>157765.44</v>
      </c>
      <c r="AF68" s="44">
        <f t="shared" si="2"/>
        <v>56415.18</v>
      </c>
      <c r="AG68" s="32">
        <f t="shared" si="7"/>
        <v>101350.26000000001</v>
      </c>
      <c r="AH68" s="29">
        <f t="shared" si="3"/>
        <v>463909.09</v>
      </c>
      <c r="AI68" s="47">
        <f t="shared" si="4"/>
        <v>377580.45999999996</v>
      </c>
      <c r="AJ68" s="32">
        <f t="shared" si="5"/>
        <v>86328.630000000063</v>
      </c>
    </row>
    <row r="69" spans="1:36" x14ac:dyDescent="0.2">
      <c r="A69" s="107" t="s">
        <v>192</v>
      </c>
      <c r="B69" s="107" t="s">
        <v>271</v>
      </c>
      <c r="C69" s="107">
        <v>5043</v>
      </c>
      <c r="D69" s="107" t="s">
        <v>276</v>
      </c>
      <c r="E69" s="62" t="s">
        <v>276</v>
      </c>
      <c r="F69" s="287">
        <v>286618.34000000003</v>
      </c>
      <c r="G69" s="287">
        <v>0</v>
      </c>
      <c r="H69" s="287">
        <v>1334.96</v>
      </c>
      <c r="I69" s="62">
        <v>771967.83</v>
      </c>
      <c r="J69" s="62">
        <v>553358.05000000005</v>
      </c>
      <c r="L69" s="288">
        <v>0</v>
      </c>
      <c r="M69" s="288">
        <v>16353.75</v>
      </c>
      <c r="S69" s="62">
        <v>2226508.67</v>
      </c>
      <c r="T69" s="52">
        <v>547818.49</v>
      </c>
      <c r="Y69" s="289">
        <v>131474</v>
      </c>
      <c r="Z69" s="289">
        <v>30000</v>
      </c>
      <c r="AA69" s="289">
        <v>3800</v>
      </c>
      <c r="AB69" s="289">
        <v>220078.44</v>
      </c>
      <c r="AC69" s="289">
        <v>79770.05</v>
      </c>
      <c r="AE69" s="77">
        <f t="shared" ref="AE69:AE71" si="8">SUM(F69:H69)</f>
        <v>287953.30000000005</v>
      </c>
      <c r="AF69" s="44">
        <f t="shared" ref="AF69:AF71" si="9">SUM(L69:O69)</f>
        <v>16353.75</v>
      </c>
      <c r="AG69" s="32">
        <f t="shared" si="7"/>
        <v>271599.55000000005</v>
      </c>
      <c r="AH69" s="29">
        <f t="shared" ref="AH69:AH71" si="10">SUM(T69:X69)</f>
        <v>547818.49</v>
      </c>
      <c r="AI69" s="47">
        <f t="shared" ref="AI69:AI71" si="11">SUM(Y69:AD69)</f>
        <v>465122.49</v>
      </c>
      <c r="AJ69" s="32">
        <f t="shared" si="5"/>
        <v>82696</v>
      </c>
    </row>
    <row r="70" spans="1:36" x14ac:dyDescent="0.2">
      <c r="A70" s="107" t="s">
        <v>192</v>
      </c>
      <c r="B70" s="107" t="s">
        <v>271</v>
      </c>
      <c r="C70" s="107">
        <v>5442</v>
      </c>
      <c r="D70" s="107" t="s">
        <v>277</v>
      </c>
      <c r="E70" s="62" t="s">
        <v>277</v>
      </c>
      <c r="F70" s="287">
        <v>374070.31</v>
      </c>
      <c r="G70" s="287">
        <v>70300</v>
      </c>
      <c r="H70" s="287">
        <v>42518.47</v>
      </c>
      <c r="I70" s="62">
        <v>470453.59</v>
      </c>
      <c r="J70" s="62">
        <v>774037.82</v>
      </c>
      <c r="L70" s="288">
        <v>22530</v>
      </c>
      <c r="M70" s="288">
        <v>19490.72</v>
      </c>
      <c r="N70" s="288">
        <v>37245</v>
      </c>
      <c r="O70" s="288">
        <v>520.1</v>
      </c>
      <c r="S70" s="62">
        <v>2114406.96</v>
      </c>
      <c r="T70" s="52">
        <v>726536.68</v>
      </c>
      <c r="U70" s="52">
        <v>75760</v>
      </c>
      <c r="Y70" s="289">
        <v>150220</v>
      </c>
      <c r="AA70" s="289">
        <v>9137</v>
      </c>
      <c r="AB70" s="289">
        <v>433210.18</v>
      </c>
      <c r="AC70" s="289">
        <v>95957.72</v>
      </c>
      <c r="AE70" s="77">
        <f t="shared" si="8"/>
        <v>486888.78</v>
      </c>
      <c r="AF70" s="44">
        <f t="shared" si="9"/>
        <v>79785.820000000007</v>
      </c>
      <c r="AG70" s="32">
        <f t="shared" si="7"/>
        <v>407102.96</v>
      </c>
      <c r="AH70" s="29">
        <f t="shared" si="10"/>
        <v>802296.68</v>
      </c>
      <c r="AI70" s="47">
        <f t="shared" si="11"/>
        <v>688524.89999999991</v>
      </c>
      <c r="AJ70" s="32">
        <f>AH70-AI70</f>
        <v>113771.78000000014</v>
      </c>
    </row>
    <row r="71" spans="1:36" x14ac:dyDescent="0.2">
      <c r="AE71" s="77">
        <f t="shared" si="8"/>
        <v>0</v>
      </c>
      <c r="AF71" s="44">
        <f t="shared" si="9"/>
        <v>0</v>
      </c>
      <c r="AG71" s="32">
        <f t="shared" si="7"/>
        <v>0</v>
      </c>
      <c r="AH71" s="29">
        <f t="shared" si="10"/>
        <v>0</v>
      </c>
      <c r="AI71" s="47">
        <f t="shared" si="11"/>
        <v>0</v>
      </c>
      <c r="AJ71" s="32">
        <f>AH71-AI71</f>
        <v>0</v>
      </c>
    </row>
    <row r="72" spans="1:36" x14ac:dyDescent="0.2">
      <c r="AF72" s="44"/>
      <c r="AH72" s="29"/>
      <c r="AI72" s="47"/>
    </row>
    <row r="73" spans="1:36" x14ac:dyDescent="0.2">
      <c r="AF73" s="44"/>
      <c r="AH73" s="29"/>
      <c r="AI73" s="47"/>
    </row>
    <row r="74" spans="1:36" x14ac:dyDescent="0.2">
      <c r="AF74" s="44"/>
      <c r="AH74" s="29"/>
      <c r="AI74" s="47"/>
    </row>
    <row r="75" spans="1:36" x14ac:dyDescent="0.2">
      <c r="AF75" s="44"/>
      <c r="AH75" s="29"/>
      <c r="AI75" s="47"/>
    </row>
    <row r="76" spans="1:36" x14ac:dyDescent="0.2">
      <c r="AF76" s="44"/>
      <c r="AH76" s="29"/>
      <c r="AI76" s="47"/>
    </row>
    <row r="77" spans="1:36" x14ac:dyDescent="0.2">
      <c r="AF77" s="44"/>
      <c r="AH77" s="29"/>
      <c r="AI77" s="47"/>
    </row>
    <row r="78" spans="1:36" x14ac:dyDescent="0.2">
      <c r="AF78" s="44"/>
      <c r="AH78" s="29"/>
      <c r="AI78" s="47"/>
    </row>
    <row r="79" spans="1:36" x14ac:dyDescent="0.2">
      <c r="AF79" s="44"/>
      <c r="AH79" s="29"/>
      <c r="AI79" s="47"/>
    </row>
    <row r="80" spans="1:36" x14ac:dyDescent="0.2">
      <c r="AF80" s="44"/>
      <c r="AH80" s="29"/>
      <c r="AI80" s="47"/>
    </row>
    <row r="81" spans="32:35" x14ac:dyDescent="0.2">
      <c r="AF81" s="44"/>
      <c r="AH81" s="29"/>
      <c r="AI81" s="47"/>
    </row>
    <row r="82" spans="32:35" x14ac:dyDescent="0.2">
      <c r="AF82" s="44"/>
      <c r="AH82" s="29"/>
      <c r="AI82" s="47"/>
    </row>
    <row r="83" spans="32:35" x14ac:dyDescent="0.2">
      <c r="AF83" s="44"/>
      <c r="AH83" s="29"/>
      <c r="AI83" s="47"/>
    </row>
    <row r="84" spans="32:35" x14ac:dyDescent="0.2">
      <c r="AF84" s="44"/>
      <c r="AH84" s="29"/>
      <c r="AI84" s="47"/>
    </row>
    <row r="85" spans="32:35" x14ac:dyDescent="0.2">
      <c r="AF85" s="44"/>
      <c r="AH85" s="29"/>
      <c r="AI85" s="47"/>
    </row>
    <row r="86" spans="32:35" x14ac:dyDescent="0.2">
      <c r="AF86" s="44"/>
      <c r="AH86" s="29"/>
      <c r="AI86" s="47"/>
    </row>
    <row r="87" spans="32:35" x14ac:dyDescent="0.2">
      <c r="AF87" s="44"/>
      <c r="AH87" s="29"/>
      <c r="AI87" s="47"/>
    </row>
    <row r="88" spans="32:35" x14ac:dyDescent="0.2">
      <c r="AF88" s="44"/>
      <c r="AH88" s="29"/>
      <c r="AI88" s="47"/>
    </row>
    <row r="89" spans="32:35" x14ac:dyDescent="0.2">
      <c r="AF89" s="44"/>
      <c r="AH89" s="29"/>
      <c r="AI89" s="47"/>
    </row>
    <row r="90" spans="32:35" x14ac:dyDescent="0.2">
      <c r="AF90" s="44"/>
      <c r="AH90" s="29"/>
      <c r="AI90" s="47"/>
    </row>
    <row r="91" spans="32:35" x14ac:dyDescent="0.2">
      <c r="AF91" s="44"/>
      <c r="AH91" s="29"/>
      <c r="AI91" s="47"/>
    </row>
    <row r="92" spans="32:35" x14ac:dyDescent="0.2">
      <c r="AF92" s="44"/>
      <c r="AH92" s="29"/>
      <c r="AI92" s="47"/>
    </row>
    <row r="93" spans="32:35" x14ac:dyDescent="0.2">
      <c r="AF93" s="44"/>
      <c r="AH93" s="29"/>
      <c r="AI93" s="47"/>
    </row>
    <row r="94" spans="32:35" x14ac:dyDescent="0.2">
      <c r="AF94" s="44"/>
      <c r="AH94" s="29"/>
      <c r="AI94" s="47"/>
    </row>
    <row r="95" spans="32:35" x14ac:dyDescent="0.2">
      <c r="AF95" s="44"/>
      <c r="AH95" s="29"/>
      <c r="AI95" s="47"/>
    </row>
    <row r="96" spans="32:35" x14ac:dyDescent="0.2">
      <c r="AF96" s="44"/>
      <c r="AH96" s="29"/>
      <c r="AI96" s="47"/>
    </row>
    <row r="97" spans="32:35" x14ac:dyDescent="0.2">
      <c r="AF97" s="44"/>
      <c r="AH97" s="29"/>
      <c r="AI97" s="47"/>
    </row>
    <row r="98" spans="32:35" x14ac:dyDescent="0.2">
      <c r="AF98" s="44"/>
      <c r="AH98" s="29"/>
      <c r="AI98" s="47"/>
    </row>
    <row r="99" spans="32:35" x14ac:dyDescent="0.2">
      <c r="AF99" s="44"/>
      <c r="AH99" s="29"/>
      <c r="AI99" s="47"/>
    </row>
    <row r="100" spans="32:35" x14ac:dyDescent="0.2">
      <c r="AF100" s="44"/>
      <c r="AH100" s="29"/>
      <c r="AI100" s="47"/>
    </row>
    <row r="101" spans="32:35" x14ac:dyDescent="0.2">
      <c r="AF101" s="44"/>
      <c r="AH101" s="29"/>
      <c r="AI101" s="47"/>
    </row>
    <row r="102" spans="32:35" x14ac:dyDescent="0.2">
      <c r="AF102" s="44"/>
      <c r="AH102" s="29"/>
      <c r="AI102" s="47"/>
    </row>
    <row r="103" spans="32:35" x14ac:dyDescent="0.2">
      <c r="AF103" s="44"/>
      <c r="AH103" s="29"/>
      <c r="AI103" s="47"/>
    </row>
    <row r="104" spans="32:35" x14ac:dyDescent="0.2">
      <c r="AF104" s="44"/>
      <c r="AH104" s="29"/>
      <c r="AI104" s="47"/>
    </row>
    <row r="105" spans="32:35" x14ac:dyDescent="0.2">
      <c r="AF105" s="44"/>
      <c r="AH105" s="29"/>
      <c r="AI105" s="47"/>
    </row>
    <row r="106" spans="32:35" x14ac:dyDescent="0.2">
      <c r="AF106" s="44"/>
      <c r="AH106" s="29"/>
      <c r="AI106" s="47"/>
    </row>
    <row r="107" spans="32:35" x14ac:dyDescent="0.2">
      <c r="AF107" s="44"/>
      <c r="AH107" s="29"/>
      <c r="AI107" s="47"/>
    </row>
    <row r="108" spans="32:35" x14ac:dyDescent="0.2">
      <c r="AF108" s="44"/>
      <c r="AH108" s="29"/>
      <c r="AI108" s="47"/>
    </row>
    <row r="109" spans="32:35" x14ac:dyDescent="0.2">
      <c r="AF109" s="44"/>
      <c r="AH109" s="29"/>
      <c r="AI109" s="47"/>
    </row>
    <row r="110" spans="32:35" x14ac:dyDescent="0.2">
      <c r="AF110" s="44"/>
      <c r="AH110" s="29"/>
      <c r="AI110" s="47"/>
    </row>
    <row r="111" spans="32:35" x14ac:dyDescent="0.2">
      <c r="AF111" s="44"/>
      <c r="AH111" s="29"/>
      <c r="AI111" s="47"/>
    </row>
    <row r="112" spans="32:35" x14ac:dyDescent="0.2">
      <c r="AF112" s="44"/>
      <c r="AH112" s="29"/>
      <c r="AI112" s="47"/>
    </row>
    <row r="113" spans="32:35" x14ac:dyDescent="0.2">
      <c r="AF113" s="44"/>
      <c r="AH113" s="29"/>
      <c r="AI113" s="47"/>
    </row>
    <row r="114" spans="32:35" x14ac:dyDescent="0.2">
      <c r="AF114" s="44"/>
      <c r="AH114" s="29"/>
      <c r="AI114" s="47"/>
    </row>
    <row r="115" spans="32:35" x14ac:dyDescent="0.2">
      <c r="AF115" s="44"/>
      <c r="AH115" s="29"/>
      <c r="AI115" s="47"/>
    </row>
    <row r="116" spans="32:35" x14ac:dyDescent="0.2">
      <c r="AF116" s="44"/>
      <c r="AH116" s="29"/>
      <c r="AI116" s="47"/>
    </row>
    <row r="117" spans="32:35" x14ac:dyDescent="0.2">
      <c r="AF117" s="44"/>
      <c r="AH117" s="29"/>
      <c r="AI117" s="47"/>
    </row>
    <row r="118" spans="32:35" x14ac:dyDescent="0.2">
      <c r="AF118" s="44"/>
      <c r="AH118" s="29"/>
      <c r="AI118" s="47"/>
    </row>
    <row r="119" spans="32:35" x14ac:dyDescent="0.2">
      <c r="AF119" s="44"/>
      <c r="AH119" s="29"/>
      <c r="AI119" s="47"/>
    </row>
    <row r="120" spans="32:35" x14ac:dyDescent="0.2">
      <c r="AF120" s="44"/>
      <c r="AH120" s="29"/>
      <c r="AI120" s="47"/>
    </row>
    <row r="121" spans="32:35" x14ac:dyDescent="0.2">
      <c r="AF121" s="44"/>
      <c r="AH121" s="29"/>
      <c r="AI121" s="47"/>
    </row>
    <row r="122" spans="32:35" x14ac:dyDescent="0.2">
      <c r="AF122" s="44"/>
      <c r="AH122" s="29"/>
      <c r="AI122" s="47"/>
    </row>
    <row r="123" spans="32:35" x14ac:dyDescent="0.2">
      <c r="AF123" s="44"/>
      <c r="AH123" s="29"/>
      <c r="AI123" s="47"/>
    </row>
    <row r="124" spans="32:35" x14ac:dyDescent="0.2">
      <c r="AF124" s="44"/>
      <c r="AH124" s="29"/>
      <c r="AI124" s="47"/>
    </row>
    <row r="125" spans="32:35" x14ac:dyDescent="0.2">
      <c r="AF125" s="44"/>
      <c r="AH125" s="29"/>
      <c r="AI125" s="47"/>
    </row>
    <row r="126" spans="32:35" x14ac:dyDescent="0.2">
      <c r="AF126" s="44"/>
      <c r="AH126" s="29"/>
      <c r="AI126" s="47"/>
    </row>
    <row r="127" spans="32:35" x14ac:dyDescent="0.2">
      <c r="AF127" s="44"/>
      <c r="AH127" s="29"/>
      <c r="AI127" s="47"/>
    </row>
    <row r="128" spans="32:35" x14ac:dyDescent="0.2">
      <c r="AF128" s="44"/>
      <c r="AH128" s="29"/>
      <c r="AI128" s="47"/>
    </row>
    <row r="129" spans="32:35" x14ac:dyDescent="0.2">
      <c r="AF129" s="44"/>
      <c r="AH129" s="29"/>
      <c r="AI129" s="47"/>
    </row>
    <row r="130" spans="32:35" x14ac:dyDescent="0.2">
      <c r="AF130" s="44"/>
      <c r="AH130" s="29"/>
      <c r="AI130" s="47"/>
    </row>
    <row r="131" spans="32:35" x14ac:dyDescent="0.2">
      <c r="AF131" s="44"/>
      <c r="AH131" s="29"/>
      <c r="AI131" s="47"/>
    </row>
    <row r="132" spans="32:35" x14ac:dyDescent="0.2">
      <c r="AF132" s="44"/>
      <c r="AH132" s="29"/>
      <c r="AI132" s="47"/>
    </row>
    <row r="133" spans="32:35" x14ac:dyDescent="0.2">
      <c r="AF133" s="44"/>
      <c r="AH133" s="29"/>
      <c r="AI133" s="47"/>
    </row>
    <row r="134" spans="32:35" x14ac:dyDescent="0.2">
      <c r="AF134" s="44"/>
      <c r="AH134" s="29"/>
      <c r="AI134" s="47"/>
    </row>
    <row r="135" spans="32:35" x14ac:dyDescent="0.2">
      <c r="AF135" s="44"/>
      <c r="AH135" s="29"/>
      <c r="AI135" s="47"/>
    </row>
    <row r="136" spans="32:35" x14ac:dyDescent="0.2">
      <c r="AF136" s="44"/>
      <c r="AH136" s="29"/>
      <c r="AI136" s="47"/>
    </row>
    <row r="137" spans="32:35" x14ac:dyDescent="0.2">
      <c r="AF137" s="44"/>
      <c r="AH137" s="29"/>
      <c r="AI137" s="47"/>
    </row>
    <row r="138" spans="32:35" x14ac:dyDescent="0.2">
      <c r="AF138" s="44"/>
      <c r="AH138" s="29"/>
      <c r="AI138" s="47"/>
    </row>
    <row r="139" spans="32:35" x14ac:dyDescent="0.2">
      <c r="AF139" s="44"/>
      <c r="AH139" s="29"/>
      <c r="AI139" s="47"/>
    </row>
    <row r="140" spans="32:35" x14ac:dyDescent="0.2">
      <c r="AF140" s="44"/>
      <c r="AH140" s="29"/>
      <c r="AI140" s="47"/>
    </row>
    <row r="141" spans="32:35" x14ac:dyDescent="0.2">
      <c r="AF141" s="44"/>
      <c r="AH141" s="29"/>
      <c r="AI141" s="47"/>
    </row>
    <row r="142" spans="32:35" x14ac:dyDescent="0.2">
      <c r="AF142" s="44"/>
      <c r="AH142" s="29"/>
      <c r="AI142" s="47"/>
    </row>
    <row r="143" spans="32:35" x14ac:dyDescent="0.2">
      <c r="AF143" s="44"/>
      <c r="AH143" s="29"/>
      <c r="AI143" s="47"/>
    </row>
    <row r="144" spans="32:35" x14ac:dyDescent="0.2">
      <c r="AF144" s="44"/>
      <c r="AH144" s="29"/>
      <c r="AI144" s="47"/>
    </row>
    <row r="145" spans="32:35" x14ac:dyDescent="0.2">
      <c r="AF145" s="44"/>
      <c r="AH145" s="29"/>
      <c r="AI145" s="47"/>
    </row>
    <row r="146" spans="32:35" x14ac:dyDescent="0.2">
      <c r="AF146" s="44"/>
      <c r="AH146" s="29"/>
      <c r="AI146" s="47"/>
    </row>
    <row r="147" spans="32:35" x14ac:dyDescent="0.2">
      <c r="AF147" s="44"/>
      <c r="AH147" s="29"/>
      <c r="AI147" s="47"/>
    </row>
    <row r="148" spans="32:35" x14ac:dyDescent="0.2">
      <c r="AF148" s="44"/>
      <c r="AH148" s="29"/>
      <c r="AI148" s="47"/>
    </row>
    <row r="149" spans="32:35" x14ac:dyDescent="0.2">
      <c r="AF149" s="44"/>
      <c r="AH149" s="29"/>
      <c r="AI149" s="47"/>
    </row>
    <row r="150" spans="32:35" x14ac:dyDescent="0.2">
      <c r="AF150" s="44"/>
      <c r="AH150" s="29"/>
      <c r="AI150" s="47"/>
    </row>
    <row r="151" spans="32:35" x14ac:dyDescent="0.2">
      <c r="AF151" s="44"/>
      <c r="AH151" s="29"/>
      <c r="AI151" s="47"/>
    </row>
  </sheetData>
  <autoFilter ref="A1:AJ7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"/>
  <sheetViews>
    <sheetView zoomScale="62" zoomScaleNormal="62" workbookViewId="0">
      <selection activeCell="A10" sqref="A10"/>
    </sheetView>
  </sheetViews>
  <sheetFormatPr defaultColWidth="29" defaultRowHeight="14.25" x14ac:dyDescent="0.2"/>
  <cols>
    <col min="1" max="1" width="29" style="56"/>
    <col min="2" max="4" width="29" style="123"/>
    <col min="5" max="6" width="29" style="56"/>
    <col min="7" max="10" width="29" style="272"/>
    <col min="11" max="14" width="29" style="56"/>
    <col min="15" max="19" width="29" style="100"/>
    <col min="20" max="25" width="29" style="124"/>
    <col min="26" max="16384" width="29" style="56"/>
  </cols>
  <sheetData>
    <row r="1" spans="1:25" x14ac:dyDescent="0.2">
      <c r="A1" s="56" t="s">
        <v>590</v>
      </c>
      <c r="B1" s="123" t="s">
        <v>1437</v>
      </c>
      <c r="C1" s="123" t="s">
        <v>1438</v>
      </c>
      <c r="D1" s="123" t="s">
        <v>1439</v>
      </c>
      <c r="E1" s="56" t="s">
        <v>1441</v>
      </c>
      <c r="F1" s="56" t="s">
        <v>1442</v>
      </c>
      <c r="G1" s="272" t="s">
        <v>1444</v>
      </c>
      <c r="H1" s="272" t="s">
        <v>1445</v>
      </c>
      <c r="I1" s="272" t="s">
        <v>1446</v>
      </c>
      <c r="J1" s="272" t="s">
        <v>1447</v>
      </c>
      <c r="K1" s="56" t="s">
        <v>1448</v>
      </c>
      <c r="L1" s="56" t="s">
        <v>1449</v>
      </c>
      <c r="M1" s="56" t="s">
        <v>1450</v>
      </c>
      <c r="N1" s="56" t="s">
        <v>1451</v>
      </c>
      <c r="O1" s="100" t="s">
        <v>1453</v>
      </c>
      <c r="P1" s="100" t="s">
        <v>1454</v>
      </c>
      <c r="Q1" s="100" t="s">
        <v>1455</v>
      </c>
      <c r="R1" s="100" t="s">
        <v>1456</v>
      </c>
      <c r="S1" s="100" t="s">
        <v>1457</v>
      </c>
      <c r="T1" s="124" t="s">
        <v>1458</v>
      </c>
      <c r="U1" s="124" t="s">
        <v>1459</v>
      </c>
      <c r="V1" s="124" t="s">
        <v>1460</v>
      </c>
      <c r="W1" s="124" t="s">
        <v>1461</v>
      </c>
      <c r="X1" s="124" t="s">
        <v>1462</v>
      </c>
      <c r="Y1" s="124" t="s">
        <v>1465</v>
      </c>
    </row>
    <row r="2" spans="1:25" x14ac:dyDescent="0.2">
      <c r="A2" s="56" t="s">
        <v>591</v>
      </c>
      <c r="B2" s="123" t="s">
        <v>1466</v>
      </c>
      <c r="C2" s="123" t="s">
        <v>1467</v>
      </c>
      <c r="D2" s="123" t="s">
        <v>1468</v>
      </c>
      <c r="E2" s="56" t="s">
        <v>1470</v>
      </c>
      <c r="F2" s="56" t="s">
        <v>1471</v>
      </c>
      <c r="G2" s="272" t="s">
        <v>1473</v>
      </c>
      <c r="H2" s="272" t="s">
        <v>1474</v>
      </c>
      <c r="I2" s="272" t="s">
        <v>1475</v>
      </c>
      <c r="J2" s="272" t="s">
        <v>1476</v>
      </c>
      <c r="K2" s="56" t="s">
        <v>1477</v>
      </c>
      <c r="L2" s="56" t="s">
        <v>1478</v>
      </c>
      <c r="M2" s="56" t="s">
        <v>1479</v>
      </c>
      <c r="N2" s="56" t="s">
        <v>1480</v>
      </c>
      <c r="O2" s="100" t="s">
        <v>1482</v>
      </c>
      <c r="P2" s="100" t="s">
        <v>1483</v>
      </c>
      <c r="Q2" s="100" t="s">
        <v>1484</v>
      </c>
      <c r="R2" s="100" t="s">
        <v>1485</v>
      </c>
      <c r="S2" s="100" t="s">
        <v>1486</v>
      </c>
      <c r="T2" s="124" t="s">
        <v>1487</v>
      </c>
      <c r="U2" s="124" t="s">
        <v>1488</v>
      </c>
      <c r="V2" s="124" t="s">
        <v>1489</v>
      </c>
      <c r="W2" s="124" t="s">
        <v>1490</v>
      </c>
      <c r="X2" s="124" t="s">
        <v>1491</v>
      </c>
      <c r="Y2" s="124" t="s">
        <v>1494</v>
      </c>
    </row>
    <row r="3" spans="1:25" x14ac:dyDescent="0.2">
      <c r="A3" s="56" t="s">
        <v>592</v>
      </c>
      <c r="B3" s="123">
        <v>31165251.350000001</v>
      </c>
      <c r="C3" s="123">
        <v>1115975.83</v>
      </c>
      <c r="D3" s="123">
        <v>4651244.8150000004</v>
      </c>
      <c r="E3" s="56">
        <v>51418656.799999997</v>
      </c>
      <c r="F3" s="56">
        <v>40157675.560000002</v>
      </c>
      <c r="G3" s="272">
        <v>9900</v>
      </c>
      <c r="H3" s="272">
        <v>2068794.73</v>
      </c>
      <c r="I3" s="272">
        <v>67440</v>
      </c>
      <c r="J3" s="272">
        <v>91.11</v>
      </c>
      <c r="K3" s="56">
        <v>179525</v>
      </c>
      <c r="L3" s="56">
        <v>-391890.04</v>
      </c>
      <c r="M3" s="56">
        <v>-63591198.270000003</v>
      </c>
      <c r="N3" s="56">
        <v>189694652.86000001</v>
      </c>
      <c r="O3" s="100">
        <v>30500256.52</v>
      </c>
      <c r="P3" s="100">
        <v>1504368</v>
      </c>
      <c r="Q3" s="100">
        <v>992.1</v>
      </c>
      <c r="R3" s="100">
        <v>29873326.5</v>
      </c>
      <c r="S3" s="100">
        <v>736213</v>
      </c>
      <c r="T3" s="124">
        <v>41610981.780000001</v>
      </c>
      <c r="U3" s="124">
        <v>950</v>
      </c>
      <c r="V3" s="124">
        <v>640</v>
      </c>
      <c r="W3" s="124">
        <v>12055779.125</v>
      </c>
      <c r="X3" s="124">
        <v>4806921.38</v>
      </c>
      <c r="Y3" s="124">
        <v>207591</v>
      </c>
    </row>
    <row r="4" spans="1:25" x14ac:dyDescent="0.2">
      <c r="A4" s="56" t="s">
        <v>1500</v>
      </c>
      <c r="B4" s="123">
        <v>413814.99</v>
      </c>
      <c r="C4" s="123">
        <v>43649</v>
      </c>
      <c r="D4" s="123">
        <v>46962.8</v>
      </c>
      <c r="E4" s="56">
        <v>1711973.03</v>
      </c>
      <c r="F4" s="56">
        <v>222243.86</v>
      </c>
      <c r="H4" s="272">
        <v>17750</v>
      </c>
      <c r="M4" s="56">
        <v>2237236.7799999998</v>
      </c>
      <c r="N4" s="56">
        <v>198336.84</v>
      </c>
      <c r="O4" s="100">
        <v>327175.98</v>
      </c>
      <c r="R4" s="100">
        <v>264440</v>
      </c>
      <c r="S4" s="100">
        <v>353170</v>
      </c>
      <c r="T4" s="124">
        <v>412130</v>
      </c>
      <c r="W4" s="124">
        <v>134100.43</v>
      </c>
      <c r="X4" s="124">
        <v>54368.49</v>
      </c>
    </row>
    <row r="5" spans="1:25" x14ac:dyDescent="0.2">
      <c r="A5" s="56" t="s">
        <v>1501</v>
      </c>
      <c r="B5" s="123">
        <v>137016.76999999999</v>
      </c>
      <c r="C5" s="123">
        <v>133956.75</v>
      </c>
      <c r="D5" s="123">
        <v>89799.88</v>
      </c>
      <c r="E5" s="56">
        <v>639532.41</v>
      </c>
      <c r="F5" s="56">
        <v>250432.09</v>
      </c>
      <c r="H5" s="272">
        <v>14250</v>
      </c>
      <c r="M5" s="56">
        <v>-776767.69</v>
      </c>
      <c r="N5" s="56">
        <v>2159407.13</v>
      </c>
      <c r="O5" s="100">
        <v>368180.54</v>
      </c>
      <c r="R5" s="100">
        <v>347820</v>
      </c>
      <c r="T5" s="124">
        <v>562680</v>
      </c>
      <c r="W5" s="124">
        <v>224208.71</v>
      </c>
      <c r="X5" s="124">
        <v>46052.37</v>
      </c>
    </row>
    <row r="6" spans="1:25" x14ac:dyDescent="0.2">
      <c r="A6" s="56" t="s">
        <v>1502</v>
      </c>
      <c r="B6" s="123">
        <v>212336.26</v>
      </c>
      <c r="C6" s="123">
        <v>106774.86</v>
      </c>
      <c r="D6" s="123">
        <v>93832.36</v>
      </c>
      <c r="E6" s="56">
        <v>932551.06</v>
      </c>
      <c r="F6" s="56">
        <v>758935.85</v>
      </c>
      <c r="H6" s="272">
        <v>12900</v>
      </c>
      <c r="M6" s="56">
        <v>-710929.95</v>
      </c>
      <c r="N6" s="56">
        <v>3104237.14</v>
      </c>
      <c r="O6" s="100">
        <v>322000.53999999998</v>
      </c>
      <c r="R6" s="100">
        <v>486270</v>
      </c>
      <c r="T6" s="124">
        <v>637226</v>
      </c>
      <c r="W6" s="124">
        <v>121831.31</v>
      </c>
      <c r="X6" s="124">
        <v>46878.03</v>
      </c>
    </row>
    <row r="7" spans="1:25" x14ac:dyDescent="0.2">
      <c r="A7" s="56" t="s">
        <v>1503</v>
      </c>
      <c r="B7" s="123">
        <v>613899.43000000005</v>
      </c>
      <c r="C7" s="123">
        <v>124598.96</v>
      </c>
      <c r="D7" s="123">
        <v>63518.29</v>
      </c>
      <c r="E7" s="56">
        <v>176123.32</v>
      </c>
      <c r="F7" s="56">
        <v>149552.18</v>
      </c>
      <c r="H7" s="272">
        <v>40700</v>
      </c>
      <c r="M7" s="56">
        <v>-644520.21</v>
      </c>
      <c r="N7" s="56">
        <v>1481598.18</v>
      </c>
      <c r="O7" s="100">
        <v>504011.44</v>
      </c>
      <c r="P7" s="100">
        <v>610000</v>
      </c>
      <c r="R7" s="100">
        <v>485940</v>
      </c>
      <c r="T7" s="124">
        <v>777165</v>
      </c>
      <c r="W7" s="124">
        <v>444524.78</v>
      </c>
      <c r="X7" s="124">
        <v>45999.45</v>
      </c>
    </row>
    <row r="8" spans="1:25" x14ac:dyDescent="0.2">
      <c r="A8" s="56" t="s">
        <v>1504</v>
      </c>
      <c r="B8" s="123">
        <v>430013.48</v>
      </c>
      <c r="C8" s="123">
        <v>7063.3</v>
      </c>
      <c r="D8" s="123">
        <v>22355.5</v>
      </c>
      <c r="E8" s="56">
        <v>52200.94</v>
      </c>
      <c r="F8" s="56">
        <v>816184.37</v>
      </c>
      <c r="H8" s="272">
        <v>48450</v>
      </c>
      <c r="M8" s="56">
        <v>-2064273.85</v>
      </c>
      <c r="N8" s="56">
        <v>3577514.61</v>
      </c>
      <c r="O8" s="100">
        <v>268009.34999999998</v>
      </c>
      <c r="R8" s="100">
        <v>323730</v>
      </c>
      <c r="S8" s="100">
        <v>59900</v>
      </c>
      <c r="T8" s="124">
        <v>584460</v>
      </c>
      <c r="W8" s="124">
        <v>237942.33</v>
      </c>
      <c r="X8" s="124">
        <v>23585.19</v>
      </c>
    </row>
    <row r="9" spans="1:25" x14ac:dyDescent="0.2">
      <c r="A9" s="56" t="s">
        <v>1505</v>
      </c>
      <c r="B9" s="123">
        <v>214294.75</v>
      </c>
      <c r="C9" s="123">
        <v>3847.93</v>
      </c>
      <c r="D9" s="123">
        <v>20379.53</v>
      </c>
      <c r="E9" s="56">
        <v>416144.74</v>
      </c>
      <c r="F9" s="56">
        <v>196016.87</v>
      </c>
      <c r="H9" s="272">
        <v>17643.900000000001</v>
      </c>
      <c r="M9" s="56">
        <v>819702.64</v>
      </c>
      <c r="N9" s="56">
        <v>80851.62</v>
      </c>
      <c r="O9" s="100">
        <v>111270.54</v>
      </c>
      <c r="R9" s="100">
        <v>333790</v>
      </c>
      <c r="T9" s="124">
        <v>378100</v>
      </c>
      <c r="W9" s="124">
        <v>96615.76</v>
      </c>
      <c r="X9" s="124">
        <v>36362.120000000003</v>
      </c>
    </row>
    <row r="10" spans="1:25" x14ac:dyDescent="0.2">
      <c r="A10" s="56" t="s">
        <v>1506</v>
      </c>
      <c r="B10" s="123">
        <v>509159.27</v>
      </c>
      <c r="C10" s="123">
        <v>11610.69</v>
      </c>
      <c r="D10" s="123">
        <v>91052.36</v>
      </c>
      <c r="E10" s="56">
        <v>996526.89</v>
      </c>
      <c r="F10" s="56">
        <v>1852103.45</v>
      </c>
      <c r="H10" s="272">
        <v>18750</v>
      </c>
      <c r="M10" s="56">
        <v>962353.97</v>
      </c>
      <c r="N10" s="56">
        <v>2359303.7200000002</v>
      </c>
      <c r="O10" s="100">
        <v>341089.48</v>
      </c>
      <c r="P10" s="100">
        <v>264000</v>
      </c>
      <c r="R10" s="100">
        <v>392980</v>
      </c>
      <c r="T10" s="124">
        <v>587730</v>
      </c>
      <c r="W10" s="124">
        <v>160567.73000000001</v>
      </c>
      <c r="X10" s="124">
        <v>95154.78</v>
      </c>
    </row>
    <row r="11" spans="1:25" x14ac:dyDescent="0.2">
      <c r="A11" s="56" t="s">
        <v>1507</v>
      </c>
      <c r="B11" s="123">
        <v>47227.46</v>
      </c>
      <c r="C11" s="123">
        <v>10734.77</v>
      </c>
      <c r="D11" s="123">
        <v>39630.39</v>
      </c>
      <c r="E11" s="56">
        <v>776080.62</v>
      </c>
      <c r="F11" s="56">
        <v>210288.22</v>
      </c>
      <c r="M11" s="56">
        <v>-977845.78</v>
      </c>
      <c r="N11" s="56">
        <v>2243800.1</v>
      </c>
      <c r="O11" s="100">
        <v>85000.54</v>
      </c>
      <c r="R11" s="100">
        <v>251990</v>
      </c>
      <c r="T11" s="124">
        <v>375950</v>
      </c>
      <c r="W11" s="124">
        <v>85927.99</v>
      </c>
      <c r="X11" s="124">
        <v>48778.41</v>
      </c>
    </row>
    <row r="12" spans="1:25" x14ac:dyDescent="0.2">
      <c r="A12" s="56" t="s">
        <v>1508</v>
      </c>
      <c r="B12" s="123">
        <v>654174.77</v>
      </c>
      <c r="C12" s="123">
        <v>19176.060000000001</v>
      </c>
      <c r="D12" s="123">
        <v>54930.44</v>
      </c>
      <c r="E12" s="56">
        <v>164559.99</v>
      </c>
      <c r="F12" s="56">
        <v>143591.07999999999</v>
      </c>
      <c r="H12" s="272">
        <v>13650</v>
      </c>
      <c r="M12" s="56">
        <v>-1374816.06</v>
      </c>
      <c r="N12" s="56">
        <v>2541297.98</v>
      </c>
      <c r="O12" s="100">
        <v>257269.08</v>
      </c>
      <c r="R12" s="100">
        <v>336560</v>
      </c>
      <c r="T12" s="124">
        <v>508880</v>
      </c>
      <c r="W12" s="124">
        <v>164398.19</v>
      </c>
      <c r="X12" s="124">
        <v>42505.47</v>
      </c>
    </row>
    <row r="13" spans="1:25" x14ac:dyDescent="0.2">
      <c r="A13" s="56" t="s">
        <v>1509</v>
      </c>
      <c r="B13" s="123">
        <v>468001.85</v>
      </c>
      <c r="C13" s="123">
        <v>8592.59</v>
      </c>
      <c r="D13" s="123">
        <v>46790.52</v>
      </c>
      <c r="E13" s="56">
        <v>1978053.89</v>
      </c>
      <c r="F13" s="56">
        <v>208105.47</v>
      </c>
      <c r="H13" s="272">
        <v>31700</v>
      </c>
      <c r="M13" s="56">
        <v>448535.85</v>
      </c>
      <c r="N13" s="56">
        <v>2357450.56</v>
      </c>
      <c r="O13" s="100">
        <v>172122.12</v>
      </c>
      <c r="R13" s="100">
        <v>116840</v>
      </c>
      <c r="T13" s="124">
        <v>164840</v>
      </c>
      <c r="W13" s="124">
        <v>133194.01</v>
      </c>
      <c r="X13" s="124">
        <v>43825.2</v>
      </c>
    </row>
    <row r="14" spans="1:25" x14ac:dyDescent="0.2">
      <c r="A14" s="56" t="s">
        <v>1510</v>
      </c>
      <c r="B14" s="123">
        <v>212668.18</v>
      </c>
      <c r="C14" s="123">
        <v>27135.14</v>
      </c>
      <c r="D14" s="123">
        <v>39598.36</v>
      </c>
      <c r="E14" s="56">
        <v>1044730.85</v>
      </c>
      <c r="F14" s="56">
        <v>687869.09</v>
      </c>
      <c r="H14" s="272">
        <v>12300</v>
      </c>
      <c r="M14" s="56">
        <v>-1273945.6299999999</v>
      </c>
      <c r="N14" s="56">
        <v>3416597.09</v>
      </c>
      <c r="O14" s="100">
        <v>189498.83</v>
      </c>
      <c r="R14" s="100">
        <v>234630</v>
      </c>
      <c r="T14" s="124">
        <v>374940</v>
      </c>
      <c r="W14" s="124">
        <v>95144.35</v>
      </c>
      <c r="X14" s="124">
        <v>82033.320000000007</v>
      </c>
    </row>
    <row r="15" spans="1:25" x14ac:dyDescent="0.2">
      <c r="A15" s="56" t="s">
        <v>1511</v>
      </c>
      <c r="B15" s="123">
        <v>460013.19</v>
      </c>
      <c r="C15" s="123">
        <v>27413.07</v>
      </c>
      <c r="D15" s="123">
        <v>24484.84</v>
      </c>
      <c r="E15" s="56">
        <v>2346038.0299999998</v>
      </c>
      <c r="F15" s="56">
        <v>363684.99</v>
      </c>
      <c r="H15" s="272">
        <v>28923.05</v>
      </c>
      <c r="M15" s="56">
        <v>259438.22</v>
      </c>
      <c r="N15" s="56">
        <v>3110817.16</v>
      </c>
      <c r="O15" s="100">
        <v>281913.09000000003</v>
      </c>
      <c r="R15" s="100">
        <v>334360</v>
      </c>
      <c r="T15" s="124">
        <v>432910</v>
      </c>
      <c r="W15" s="124">
        <v>142821.56</v>
      </c>
      <c r="X15" s="124">
        <v>182556.84</v>
      </c>
    </row>
    <row r="16" spans="1:25" x14ac:dyDescent="0.2">
      <c r="A16" s="56" t="s">
        <v>1512</v>
      </c>
      <c r="B16" s="123">
        <v>85682.22</v>
      </c>
      <c r="C16" s="123">
        <v>37049.33</v>
      </c>
      <c r="D16" s="123">
        <v>57251.9</v>
      </c>
      <c r="E16" s="56">
        <v>1480828.78</v>
      </c>
      <c r="F16" s="56">
        <v>812573.93</v>
      </c>
      <c r="H16" s="272">
        <v>20340</v>
      </c>
      <c r="M16" s="56">
        <v>-1656150.79</v>
      </c>
      <c r="N16" s="56">
        <v>4381554.71</v>
      </c>
      <c r="O16" s="100">
        <v>267589.98</v>
      </c>
      <c r="R16" s="100">
        <v>316860</v>
      </c>
      <c r="T16" s="124">
        <v>517950</v>
      </c>
      <c r="W16" s="124">
        <v>242448.2</v>
      </c>
      <c r="X16" s="124">
        <v>58479.54</v>
      </c>
    </row>
    <row r="17" spans="1:24" x14ac:dyDescent="0.2">
      <c r="A17" s="56" t="s">
        <v>1513</v>
      </c>
      <c r="B17" s="123">
        <v>688566.61</v>
      </c>
      <c r="C17" s="123">
        <v>2069.9899999999998</v>
      </c>
      <c r="D17" s="123">
        <v>36935.86</v>
      </c>
      <c r="E17" s="56">
        <v>276240.88</v>
      </c>
      <c r="F17" s="56">
        <v>17218.75</v>
      </c>
      <c r="H17" s="272">
        <v>19200</v>
      </c>
      <c r="M17" s="56">
        <v>-1708144.11</v>
      </c>
      <c r="N17" s="56">
        <v>2824820.87</v>
      </c>
      <c r="O17" s="100">
        <v>257784.8</v>
      </c>
      <c r="R17" s="100">
        <v>356470</v>
      </c>
      <c r="S17" s="100">
        <v>8000</v>
      </c>
      <c r="T17" s="124">
        <v>547040</v>
      </c>
      <c r="W17" s="124">
        <v>116596.71</v>
      </c>
      <c r="X17" s="124">
        <v>42146.76</v>
      </c>
    </row>
    <row r="18" spans="1:24" x14ac:dyDescent="0.2">
      <c r="A18" s="56" t="s">
        <v>1514</v>
      </c>
      <c r="B18" s="123">
        <v>573053.14</v>
      </c>
      <c r="C18" s="123">
        <v>37136.04</v>
      </c>
      <c r="D18" s="123">
        <v>73606.720000000001</v>
      </c>
      <c r="E18" s="56">
        <v>185606.35</v>
      </c>
      <c r="F18" s="56">
        <v>294358.90000000002</v>
      </c>
      <c r="H18" s="272">
        <v>16500</v>
      </c>
      <c r="M18" s="56">
        <v>-963353.23</v>
      </c>
      <c r="N18" s="56">
        <v>2287611.84</v>
      </c>
      <c r="O18" s="100">
        <v>372318.78</v>
      </c>
      <c r="R18" s="100">
        <v>385160</v>
      </c>
      <c r="T18" s="124">
        <v>625250</v>
      </c>
      <c r="W18" s="124">
        <v>224414.77</v>
      </c>
      <c r="X18" s="124">
        <v>31180.47</v>
      </c>
    </row>
    <row r="19" spans="1:24" x14ac:dyDescent="0.2">
      <c r="A19" s="56" t="s">
        <v>1515</v>
      </c>
      <c r="B19" s="123">
        <v>316484.38</v>
      </c>
      <c r="C19" s="123">
        <v>52951.53</v>
      </c>
      <c r="D19" s="123">
        <v>24049.18</v>
      </c>
      <c r="E19" s="56">
        <v>28719.41</v>
      </c>
      <c r="F19" s="56">
        <v>44587.81</v>
      </c>
      <c r="H19" s="272">
        <v>8550</v>
      </c>
      <c r="M19" s="56">
        <v>-2056242.82</v>
      </c>
      <c r="N19" s="56">
        <v>2658489.6</v>
      </c>
      <c r="O19" s="100">
        <v>228650.07</v>
      </c>
      <c r="R19" s="100">
        <v>446190</v>
      </c>
      <c r="T19" s="124">
        <v>642700</v>
      </c>
      <c r="W19" s="124">
        <v>118950.85</v>
      </c>
      <c r="X19" s="124">
        <v>37596.69</v>
      </c>
    </row>
    <row r="20" spans="1:24" x14ac:dyDescent="0.2">
      <c r="A20" s="56" t="s">
        <v>1516</v>
      </c>
      <c r="B20" s="123">
        <v>632540.67000000004</v>
      </c>
      <c r="C20" s="123">
        <v>23601.95</v>
      </c>
      <c r="D20" s="123">
        <v>67247.600000000006</v>
      </c>
      <c r="E20" s="56">
        <v>4368248.1100000003</v>
      </c>
      <c r="F20" s="56">
        <v>128048.43</v>
      </c>
      <c r="H20" s="272">
        <v>15990</v>
      </c>
      <c r="M20" s="56">
        <v>4526352.97</v>
      </c>
      <c r="N20" s="56">
        <v>712043.8</v>
      </c>
      <c r="O20" s="100">
        <v>245570.95</v>
      </c>
      <c r="R20" s="100">
        <v>427010</v>
      </c>
      <c r="T20" s="124">
        <v>493468</v>
      </c>
      <c r="W20" s="124">
        <v>82408.639999999999</v>
      </c>
      <c r="X20" s="124">
        <v>48397.32</v>
      </c>
    </row>
    <row r="21" spans="1:24" x14ac:dyDescent="0.2">
      <c r="A21" s="56" t="s">
        <v>1517</v>
      </c>
      <c r="B21" s="123">
        <v>186961.4</v>
      </c>
      <c r="C21" s="123">
        <v>20563.25</v>
      </c>
      <c r="D21" s="123">
        <v>83089.87</v>
      </c>
      <c r="E21" s="56">
        <v>269015.94</v>
      </c>
      <c r="F21" s="56">
        <v>754136.51</v>
      </c>
      <c r="H21" s="272">
        <v>16081.3</v>
      </c>
      <c r="M21" s="56">
        <v>-2649304.42</v>
      </c>
      <c r="N21" s="56">
        <v>4272663.5999999996</v>
      </c>
      <c r="O21" s="100">
        <v>182137.67</v>
      </c>
      <c r="R21" s="100">
        <v>234670</v>
      </c>
      <c r="T21" s="124">
        <v>409360</v>
      </c>
      <c r="W21" s="124">
        <v>139257.67000000001</v>
      </c>
      <c r="X21" s="124">
        <v>86118.51</v>
      </c>
    </row>
    <row r="22" spans="1:24" x14ac:dyDescent="0.2">
      <c r="A22" s="56" t="s">
        <v>1518</v>
      </c>
      <c r="B22" s="123">
        <v>161288.9</v>
      </c>
      <c r="C22" s="123">
        <v>112826.95</v>
      </c>
      <c r="D22" s="123">
        <v>27116.89</v>
      </c>
      <c r="E22" s="56">
        <v>1335351.33</v>
      </c>
      <c r="F22" s="56">
        <v>114312.6</v>
      </c>
      <c r="H22" s="272">
        <v>24000</v>
      </c>
      <c r="M22" s="56">
        <v>-156661.68</v>
      </c>
      <c r="N22" s="56">
        <v>2054348.01</v>
      </c>
      <c r="O22" s="100">
        <v>209191.4</v>
      </c>
      <c r="R22" s="100">
        <v>230230</v>
      </c>
      <c r="T22" s="124">
        <v>367450</v>
      </c>
      <c r="W22" s="124">
        <v>162902.12</v>
      </c>
      <c r="X22" s="124">
        <v>40628.94</v>
      </c>
    </row>
    <row r="23" spans="1:24" x14ac:dyDescent="0.2">
      <c r="A23" s="56" t="s">
        <v>1579</v>
      </c>
      <c r="B23" s="123">
        <v>969663.53</v>
      </c>
      <c r="C23" s="123">
        <v>16910.990000000002</v>
      </c>
      <c r="D23" s="123">
        <v>40252.39</v>
      </c>
      <c r="E23" s="56">
        <v>26255.02</v>
      </c>
      <c r="F23" s="56">
        <v>146244.79999999999</v>
      </c>
      <c r="H23" s="272">
        <v>18293.7</v>
      </c>
      <c r="M23" s="56">
        <v>-911618.95</v>
      </c>
      <c r="N23" s="56">
        <v>2203520.5099999998</v>
      </c>
      <c r="O23" s="100">
        <v>213583.77</v>
      </c>
      <c r="R23" s="100">
        <v>240400</v>
      </c>
      <c r="T23" s="124">
        <v>419740</v>
      </c>
      <c r="W23" s="124">
        <v>108972.34</v>
      </c>
      <c r="X23" s="124">
        <v>18669.96</v>
      </c>
    </row>
    <row r="24" spans="1:24" x14ac:dyDescent="0.2">
      <c r="A24" s="56" t="s">
        <v>1519</v>
      </c>
      <c r="B24" s="123">
        <v>903253.36</v>
      </c>
      <c r="C24" s="123">
        <v>0</v>
      </c>
      <c r="D24" s="123">
        <v>73424.350000000006</v>
      </c>
      <c r="E24" s="56">
        <v>181613.54</v>
      </c>
      <c r="F24" s="56">
        <v>941134.97</v>
      </c>
      <c r="H24" s="272">
        <v>31569.599999999999</v>
      </c>
      <c r="M24" s="56">
        <v>-498281.94</v>
      </c>
      <c r="N24" s="56">
        <v>2350727.5299999998</v>
      </c>
      <c r="O24" s="100">
        <v>581059.32999999996</v>
      </c>
      <c r="P24" s="100">
        <v>127175</v>
      </c>
      <c r="R24" s="100">
        <v>451740</v>
      </c>
      <c r="T24" s="124">
        <v>610800</v>
      </c>
      <c r="W24" s="124">
        <v>191060.88</v>
      </c>
      <c r="X24" s="124">
        <v>83778.42</v>
      </c>
    </row>
    <row r="25" spans="1:24" x14ac:dyDescent="0.2">
      <c r="A25" s="56" t="s">
        <v>1520</v>
      </c>
      <c r="B25" s="123">
        <v>175093.16</v>
      </c>
      <c r="C25" s="123">
        <v>0</v>
      </c>
      <c r="D25" s="123">
        <v>150909.67000000001</v>
      </c>
      <c r="E25" s="56">
        <v>841048.45</v>
      </c>
      <c r="F25" s="56">
        <v>388799.97</v>
      </c>
      <c r="H25" s="272">
        <v>22453.65</v>
      </c>
      <c r="M25" s="56">
        <v>-1902313.1</v>
      </c>
      <c r="N25" s="56">
        <v>3163898.35</v>
      </c>
      <c r="O25" s="100">
        <v>644210.21</v>
      </c>
      <c r="R25" s="100">
        <v>304800</v>
      </c>
      <c r="T25" s="124">
        <v>455870</v>
      </c>
      <c r="W25" s="124">
        <v>122759.84</v>
      </c>
      <c r="X25" s="124">
        <v>75586.02</v>
      </c>
    </row>
    <row r="26" spans="1:24" x14ac:dyDescent="0.2">
      <c r="A26" s="56" t="s">
        <v>1521</v>
      </c>
      <c r="B26" s="123">
        <v>838836.26</v>
      </c>
      <c r="C26" s="123">
        <v>17400</v>
      </c>
      <c r="D26" s="123">
        <v>53924.08</v>
      </c>
      <c r="E26" s="56">
        <v>1255229.31</v>
      </c>
      <c r="F26" s="56">
        <v>3874618.41</v>
      </c>
      <c r="H26" s="272">
        <v>13600</v>
      </c>
      <c r="N26" s="56">
        <v>2060186.09</v>
      </c>
      <c r="O26" s="100">
        <v>1025262.18</v>
      </c>
      <c r="P26" s="100">
        <v>100000</v>
      </c>
      <c r="R26" s="100">
        <v>563020</v>
      </c>
      <c r="T26" s="124">
        <v>722140</v>
      </c>
      <c r="W26" s="124">
        <v>276704.09000000003</v>
      </c>
      <c r="X26" s="124">
        <v>82793.61</v>
      </c>
    </row>
    <row r="27" spans="1:24" x14ac:dyDescent="0.2">
      <c r="A27" s="56" t="s">
        <v>1522</v>
      </c>
      <c r="B27" s="123">
        <v>478667.98</v>
      </c>
      <c r="C27" s="123">
        <v>1206</v>
      </c>
      <c r="D27" s="123">
        <v>46956.58</v>
      </c>
      <c r="E27" s="56">
        <v>743237.23</v>
      </c>
      <c r="F27" s="56">
        <v>581003.87</v>
      </c>
      <c r="H27" s="272">
        <v>24289</v>
      </c>
      <c r="M27" s="56">
        <v>232300</v>
      </c>
      <c r="N27" s="56">
        <v>2920599.11</v>
      </c>
      <c r="O27" s="100">
        <v>384317.53</v>
      </c>
      <c r="R27" s="100">
        <v>401550</v>
      </c>
      <c r="T27" s="124">
        <v>502440</v>
      </c>
      <c r="W27" s="124">
        <v>154061.67000000001</v>
      </c>
      <c r="X27" s="124">
        <v>101014.95</v>
      </c>
    </row>
    <row r="28" spans="1:24" x14ac:dyDescent="0.2">
      <c r="A28" s="56" t="s">
        <v>1523</v>
      </c>
      <c r="B28" s="123">
        <v>251558.44</v>
      </c>
      <c r="C28" s="123">
        <v>569.5</v>
      </c>
      <c r="D28" s="123">
        <v>35166.35</v>
      </c>
      <c r="E28" s="56">
        <v>547852.84</v>
      </c>
      <c r="F28" s="56">
        <v>196544.41</v>
      </c>
      <c r="H28" s="272">
        <v>23860.17</v>
      </c>
      <c r="M28" s="56">
        <v>140750</v>
      </c>
      <c r="N28" s="56">
        <v>1187021.07</v>
      </c>
      <c r="O28" s="100">
        <v>417852.19</v>
      </c>
      <c r="R28" s="100">
        <v>394290</v>
      </c>
      <c r="T28" s="124">
        <v>574110</v>
      </c>
      <c r="W28" s="124">
        <v>136379.73000000001</v>
      </c>
      <c r="X28" s="124">
        <v>54605.49</v>
      </c>
    </row>
    <row r="29" spans="1:24" x14ac:dyDescent="0.2">
      <c r="A29" s="56" t="s">
        <v>1524</v>
      </c>
      <c r="B29" s="123">
        <v>182235.09</v>
      </c>
      <c r="C29" s="123">
        <v>0</v>
      </c>
      <c r="D29" s="123">
        <v>70186.990000000005</v>
      </c>
      <c r="E29" s="56">
        <v>616999.81999999995</v>
      </c>
      <c r="F29" s="56">
        <v>282079.18</v>
      </c>
      <c r="H29" s="272">
        <v>32539.95</v>
      </c>
      <c r="J29" s="272">
        <v>0</v>
      </c>
      <c r="M29" s="56">
        <v>173850</v>
      </c>
      <c r="N29" s="56">
        <v>2650223.29</v>
      </c>
      <c r="O29" s="100">
        <v>268860.28000000003</v>
      </c>
      <c r="P29" s="100">
        <v>40000</v>
      </c>
      <c r="R29" s="100">
        <v>328710</v>
      </c>
      <c r="T29" s="124">
        <v>428985</v>
      </c>
      <c r="W29" s="124">
        <v>190568.66</v>
      </c>
      <c r="X29" s="124">
        <v>65024.82</v>
      </c>
    </row>
    <row r="30" spans="1:24" x14ac:dyDescent="0.2">
      <c r="A30" s="56" t="s">
        <v>1525</v>
      </c>
      <c r="B30" s="123">
        <v>405503.38</v>
      </c>
      <c r="C30" s="123">
        <v>2311.5</v>
      </c>
      <c r="D30" s="123">
        <v>77957.710000000006</v>
      </c>
      <c r="E30" s="56">
        <v>1789244.59</v>
      </c>
      <c r="F30" s="56">
        <v>197970.42</v>
      </c>
      <c r="H30" s="272">
        <v>26969</v>
      </c>
      <c r="J30" s="272">
        <v>91.11</v>
      </c>
      <c r="M30" s="56">
        <v>110700</v>
      </c>
      <c r="N30" s="56">
        <v>1714501.17</v>
      </c>
      <c r="O30" s="100">
        <v>303961.34999999998</v>
      </c>
      <c r="R30" s="100">
        <v>209350</v>
      </c>
      <c r="T30" s="124">
        <v>271769.68</v>
      </c>
      <c r="W30" s="124">
        <v>166642.59</v>
      </c>
      <c r="X30" s="124">
        <v>80157.81</v>
      </c>
    </row>
    <row r="31" spans="1:24" x14ac:dyDescent="0.2">
      <c r="A31" s="56" t="s">
        <v>1526</v>
      </c>
      <c r="B31" s="123">
        <v>582539.67000000004</v>
      </c>
      <c r="C31" s="123">
        <v>4440</v>
      </c>
      <c r="D31" s="123">
        <v>102647.65</v>
      </c>
      <c r="E31" s="56">
        <v>800352.45</v>
      </c>
      <c r="F31" s="56">
        <v>1256025.82</v>
      </c>
      <c r="H31" s="272">
        <v>72864.039999999994</v>
      </c>
      <c r="M31" s="56">
        <v>148750</v>
      </c>
      <c r="N31" s="56">
        <v>2482860.59</v>
      </c>
      <c r="O31" s="100">
        <v>518665.35</v>
      </c>
      <c r="R31" s="100">
        <v>390450</v>
      </c>
      <c r="T31" s="124">
        <v>534870</v>
      </c>
      <c r="W31" s="124">
        <v>346091.48</v>
      </c>
      <c r="X31" s="124">
        <v>80426.16</v>
      </c>
    </row>
    <row r="32" spans="1:24" x14ac:dyDescent="0.2">
      <c r="A32" s="56" t="s">
        <v>1527</v>
      </c>
      <c r="B32" s="123">
        <v>363077.57</v>
      </c>
      <c r="C32" s="123">
        <v>0</v>
      </c>
      <c r="D32" s="123">
        <v>39838</v>
      </c>
      <c r="E32" s="56">
        <v>546460.09</v>
      </c>
      <c r="F32" s="56">
        <v>301862.69</v>
      </c>
      <c r="H32" s="272">
        <v>30975</v>
      </c>
      <c r="M32" s="56">
        <v>-864160.78</v>
      </c>
      <c r="N32" s="56">
        <v>2102364.12</v>
      </c>
      <c r="O32" s="100">
        <v>258268.27</v>
      </c>
      <c r="R32" s="100">
        <v>286050</v>
      </c>
      <c r="S32" s="100">
        <v>3000</v>
      </c>
      <c r="T32" s="124">
        <v>371964</v>
      </c>
      <c r="W32" s="124">
        <v>119084.07</v>
      </c>
      <c r="X32" s="124">
        <v>35510.19</v>
      </c>
    </row>
    <row r="33" spans="1:25" x14ac:dyDescent="0.2">
      <c r="A33" s="56" t="s">
        <v>1528</v>
      </c>
      <c r="B33" s="123">
        <v>247411.43</v>
      </c>
      <c r="C33" s="123">
        <v>0</v>
      </c>
      <c r="D33" s="123">
        <v>48534.82</v>
      </c>
      <c r="E33" s="56">
        <v>621724.30000000005</v>
      </c>
      <c r="F33" s="56">
        <v>620003.67000000004</v>
      </c>
      <c r="H33" s="272">
        <v>48856.160000000003</v>
      </c>
      <c r="J33" s="272">
        <v>0</v>
      </c>
      <c r="M33" s="56">
        <v>535909.46</v>
      </c>
      <c r="N33" s="56">
        <v>923152.19</v>
      </c>
      <c r="O33" s="100">
        <v>502313.3</v>
      </c>
      <c r="R33" s="100">
        <v>420540</v>
      </c>
      <c r="T33" s="124">
        <v>594450</v>
      </c>
      <c r="W33" s="124">
        <v>221910.33</v>
      </c>
      <c r="X33" s="124">
        <v>61018.559999999998</v>
      </c>
    </row>
    <row r="34" spans="1:25" x14ac:dyDescent="0.2">
      <c r="A34" s="56" t="s">
        <v>1529</v>
      </c>
      <c r="B34" s="123">
        <v>871270.57</v>
      </c>
      <c r="C34" s="123">
        <v>0</v>
      </c>
      <c r="D34" s="123">
        <v>71232.600000000006</v>
      </c>
      <c r="E34" s="56">
        <v>1245680.49</v>
      </c>
      <c r="F34" s="56">
        <v>660168.31999999995</v>
      </c>
      <c r="H34" s="272">
        <v>49487.6</v>
      </c>
      <c r="M34" s="56">
        <v>366128</v>
      </c>
      <c r="N34" s="56">
        <v>2548141.21</v>
      </c>
      <c r="O34" s="100">
        <v>479543.21</v>
      </c>
      <c r="P34" s="100">
        <v>240750</v>
      </c>
      <c r="R34" s="100">
        <v>519450</v>
      </c>
      <c r="T34" s="124">
        <v>577770</v>
      </c>
      <c r="W34" s="124">
        <v>260532.1</v>
      </c>
      <c r="X34" s="124">
        <v>62246.64</v>
      </c>
    </row>
    <row r="35" spans="1:25" x14ac:dyDescent="0.2">
      <c r="A35" s="56" t="s">
        <v>1582</v>
      </c>
      <c r="B35" s="123">
        <v>325186.03999999998</v>
      </c>
      <c r="C35" s="123">
        <v>0</v>
      </c>
      <c r="D35" s="123">
        <v>71448.53</v>
      </c>
      <c r="E35" s="56">
        <v>393125.42</v>
      </c>
      <c r="F35" s="56">
        <v>551878.51</v>
      </c>
      <c r="H35" s="272">
        <v>40100</v>
      </c>
      <c r="M35" s="56">
        <v>110400</v>
      </c>
      <c r="N35" s="56">
        <v>1650244.41</v>
      </c>
      <c r="O35" s="100">
        <v>382811.71</v>
      </c>
      <c r="P35" s="100">
        <v>35000</v>
      </c>
      <c r="R35" s="100">
        <v>265920</v>
      </c>
      <c r="T35" s="124">
        <v>346620</v>
      </c>
      <c r="W35" s="124">
        <v>156520.9</v>
      </c>
      <c r="X35" s="124">
        <v>66892.350000000006</v>
      </c>
    </row>
    <row r="36" spans="1:25" x14ac:dyDescent="0.2">
      <c r="A36" s="56" t="s">
        <v>1530</v>
      </c>
      <c r="B36" s="123">
        <v>260260.83</v>
      </c>
      <c r="C36" s="123">
        <v>1202.5</v>
      </c>
      <c r="D36" s="123">
        <v>25990.81</v>
      </c>
      <c r="E36" s="56">
        <v>72715.94</v>
      </c>
      <c r="F36" s="56">
        <v>380733.68</v>
      </c>
      <c r="H36" s="272">
        <v>22556.94</v>
      </c>
      <c r="M36" s="56">
        <v>-1213146.33</v>
      </c>
      <c r="N36" s="56">
        <v>1948644.79</v>
      </c>
      <c r="O36" s="100">
        <v>149093.63</v>
      </c>
      <c r="R36" s="100">
        <v>347630</v>
      </c>
      <c r="T36" s="124">
        <v>390590</v>
      </c>
      <c r="W36" s="124">
        <v>87647.07</v>
      </c>
      <c r="X36" s="124">
        <v>16990.2</v>
      </c>
    </row>
    <row r="37" spans="1:25" x14ac:dyDescent="0.2">
      <c r="A37" s="56" t="s">
        <v>1531</v>
      </c>
      <c r="B37" s="123">
        <v>434790.63</v>
      </c>
      <c r="C37" s="123">
        <v>0</v>
      </c>
      <c r="D37" s="123">
        <v>55866.32</v>
      </c>
      <c r="E37" s="56">
        <v>-434364.35</v>
      </c>
      <c r="F37" s="56">
        <v>890912.39</v>
      </c>
      <c r="H37" s="272">
        <v>36350</v>
      </c>
      <c r="M37" s="56">
        <v>-1253951.57</v>
      </c>
      <c r="N37" s="56">
        <v>2125603</v>
      </c>
      <c r="O37" s="100">
        <v>363567.23</v>
      </c>
      <c r="Q37" s="100">
        <v>719.76</v>
      </c>
      <c r="R37" s="100">
        <v>548110</v>
      </c>
      <c r="S37" s="100">
        <v>309</v>
      </c>
      <c r="T37" s="124">
        <v>680306</v>
      </c>
      <c r="W37" s="124">
        <v>116047.13</v>
      </c>
      <c r="X37" s="124">
        <v>9732.2999999999993</v>
      </c>
    </row>
    <row r="38" spans="1:25" x14ac:dyDescent="0.2">
      <c r="A38" s="56" t="s">
        <v>1532</v>
      </c>
      <c r="B38" s="123">
        <v>254612.84</v>
      </c>
      <c r="C38" s="123">
        <v>0</v>
      </c>
      <c r="D38" s="123">
        <v>17172.89</v>
      </c>
      <c r="E38" s="56">
        <v>159951.19</v>
      </c>
      <c r="F38" s="56">
        <v>335156.77</v>
      </c>
      <c r="H38" s="272">
        <v>19576.400000000001</v>
      </c>
      <c r="M38" s="56">
        <v>-1111470.77</v>
      </c>
      <c r="N38" s="56">
        <v>1917883.16</v>
      </c>
      <c r="O38" s="100">
        <v>168838.9</v>
      </c>
      <c r="Q38" s="100">
        <v>35.99</v>
      </c>
      <c r="R38" s="100">
        <v>348130</v>
      </c>
      <c r="T38" s="124">
        <v>446830</v>
      </c>
      <c r="W38" s="124">
        <v>82776.259999999995</v>
      </c>
      <c r="X38" s="124">
        <v>31820.73</v>
      </c>
    </row>
    <row r="39" spans="1:25" x14ac:dyDescent="0.2">
      <c r="A39" s="56" t="s">
        <v>1533</v>
      </c>
      <c r="B39" s="123">
        <v>561641.06000000006</v>
      </c>
      <c r="C39" s="123">
        <v>0</v>
      </c>
      <c r="D39" s="123">
        <v>83631</v>
      </c>
      <c r="E39" s="56">
        <v>298456.18</v>
      </c>
      <c r="F39" s="56">
        <v>1143152.56</v>
      </c>
      <c r="M39" s="56">
        <v>-175946.09</v>
      </c>
      <c r="N39" s="56">
        <v>2205072.4900000002</v>
      </c>
      <c r="O39" s="100">
        <v>408262.66</v>
      </c>
      <c r="R39" s="100">
        <v>379630</v>
      </c>
      <c r="S39" s="100">
        <v>5500</v>
      </c>
      <c r="T39" s="124">
        <v>524170</v>
      </c>
      <c r="W39" s="124">
        <v>122467.72</v>
      </c>
      <c r="X39" s="124">
        <v>52500.54</v>
      </c>
    </row>
    <row r="40" spans="1:25" x14ac:dyDescent="0.2">
      <c r="A40" s="56" t="s">
        <v>1534</v>
      </c>
      <c r="B40" s="123">
        <v>473656.11</v>
      </c>
      <c r="C40" s="123">
        <v>0</v>
      </c>
      <c r="D40" s="123">
        <v>80662.89</v>
      </c>
      <c r="E40" s="56">
        <v>2221215.5</v>
      </c>
      <c r="F40" s="56">
        <v>723044.76</v>
      </c>
      <c r="H40" s="272">
        <v>57199.839999999997</v>
      </c>
      <c r="M40" s="56">
        <v>1611769.95</v>
      </c>
      <c r="N40" s="56">
        <v>1879861.02</v>
      </c>
      <c r="O40" s="100">
        <v>448013.94</v>
      </c>
      <c r="Q40" s="100">
        <v>88.69</v>
      </c>
      <c r="R40" s="100">
        <v>308800</v>
      </c>
      <c r="T40" s="124">
        <v>524980</v>
      </c>
      <c r="W40" s="124">
        <v>181203.42</v>
      </c>
      <c r="X40" s="124">
        <v>33605.760000000002</v>
      </c>
    </row>
    <row r="41" spans="1:25" x14ac:dyDescent="0.2">
      <c r="A41" s="56" t="s">
        <v>1535</v>
      </c>
      <c r="B41" s="123">
        <v>712964.19</v>
      </c>
      <c r="C41" s="123">
        <v>0</v>
      </c>
      <c r="D41" s="123">
        <v>67801.72</v>
      </c>
      <c r="E41" s="56">
        <v>704048.26</v>
      </c>
      <c r="F41" s="56">
        <v>556035.77</v>
      </c>
      <c r="H41" s="272">
        <v>49100</v>
      </c>
      <c r="M41" s="56">
        <v>-1716363.96</v>
      </c>
      <c r="N41" s="56">
        <v>3832429.73</v>
      </c>
      <c r="O41" s="100">
        <v>345204.82</v>
      </c>
      <c r="Q41" s="100">
        <v>31.37</v>
      </c>
      <c r="R41" s="100">
        <v>572250</v>
      </c>
      <c r="T41" s="124">
        <v>779890</v>
      </c>
      <c r="W41" s="124">
        <v>143066.69</v>
      </c>
      <c r="X41" s="124">
        <v>51525.33</v>
      </c>
      <c r="Y41" s="124">
        <v>2400</v>
      </c>
    </row>
    <row r="42" spans="1:25" x14ac:dyDescent="0.2">
      <c r="A42" s="56" t="s">
        <v>1536</v>
      </c>
      <c r="B42" s="123">
        <v>251511.98</v>
      </c>
      <c r="C42" s="123">
        <v>7200</v>
      </c>
      <c r="D42" s="123">
        <v>43771.93</v>
      </c>
      <c r="E42" s="56">
        <v>224954.45</v>
      </c>
      <c r="F42" s="56">
        <v>1702691.9</v>
      </c>
      <c r="H42" s="272">
        <v>21000</v>
      </c>
      <c r="M42" s="56">
        <v>298327.61</v>
      </c>
      <c r="N42" s="56">
        <v>1975418.72</v>
      </c>
      <c r="O42" s="100">
        <v>252423.74</v>
      </c>
      <c r="R42" s="100">
        <v>381340</v>
      </c>
      <c r="S42" s="100">
        <v>1000</v>
      </c>
      <c r="T42" s="124">
        <v>506200</v>
      </c>
      <c r="W42" s="124">
        <v>115716.25</v>
      </c>
      <c r="X42" s="124">
        <v>51117.56</v>
      </c>
    </row>
    <row r="43" spans="1:25" x14ac:dyDescent="0.2">
      <c r="A43" s="56" t="s">
        <v>1537</v>
      </c>
      <c r="B43" s="123">
        <v>210397.19</v>
      </c>
      <c r="D43" s="123">
        <v>27488.27</v>
      </c>
      <c r="E43" s="56">
        <v>165512.03</v>
      </c>
      <c r="F43" s="56">
        <v>178447.45</v>
      </c>
      <c r="H43" s="272">
        <v>21627.7</v>
      </c>
      <c r="M43" s="56">
        <v>-886643.33</v>
      </c>
      <c r="N43" s="56">
        <v>1580455.21</v>
      </c>
      <c r="O43" s="100">
        <v>25078.25</v>
      </c>
      <c r="R43" s="100">
        <v>187560</v>
      </c>
      <c r="T43" s="124">
        <v>245820</v>
      </c>
      <c r="W43" s="124">
        <v>53842.879999999997</v>
      </c>
      <c r="X43" s="124">
        <v>16370.01</v>
      </c>
    </row>
    <row r="44" spans="1:25" x14ac:dyDescent="0.2">
      <c r="A44" s="56" t="s">
        <v>1538</v>
      </c>
      <c r="B44" s="123">
        <v>363196.78</v>
      </c>
      <c r="C44" s="123">
        <v>0</v>
      </c>
      <c r="D44" s="123">
        <v>67675.98</v>
      </c>
      <c r="E44" s="56">
        <v>514435.56</v>
      </c>
      <c r="F44" s="56">
        <v>602050.35</v>
      </c>
      <c r="H44" s="272">
        <v>41850</v>
      </c>
      <c r="M44" s="56">
        <v>-1003216.88</v>
      </c>
      <c r="N44" s="56">
        <v>2583577.5299999998</v>
      </c>
      <c r="O44" s="100">
        <v>257022.45</v>
      </c>
      <c r="R44" s="100">
        <v>374230</v>
      </c>
      <c r="T44" s="124">
        <v>489160</v>
      </c>
      <c r="W44" s="124">
        <v>149744.43</v>
      </c>
      <c r="X44" s="124">
        <v>50238</v>
      </c>
    </row>
    <row r="45" spans="1:25" x14ac:dyDescent="0.2">
      <c r="A45" s="56" t="s">
        <v>1539</v>
      </c>
      <c r="B45" s="123">
        <v>332434.99</v>
      </c>
      <c r="D45" s="123">
        <v>27964.32</v>
      </c>
      <c r="E45" s="56">
        <v>259276.86</v>
      </c>
      <c r="F45" s="56">
        <v>698361.58</v>
      </c>
      <c r="M45" s="56">
        <v>-469171.78</v>
      </c>
      <c r="N45" s="56">
        <v>1850667.12</v>
      </c>
      <c r="O45" s="100">
        <v>46880</v>
      </c>
      <c r="R45" s="100">
        <v>80060</v>
      </c>
      <c r="T45" s="124">
        <v>116880</v>
      </c>
      <c r="W45" s="124">
        <v>41379.769999999997</v>
      </c>
      <c r="X45" s="124">
        <v>15293.82</v>
      </c>
    </row>
    <row r="46" spans="1:25" x14ac:dyDescent="0.2">
      <c r="A46" s="56" t="s">
        <v>1540</v>
      </c>
      <c r="B46" s="123">
        <v>168813.68</v>
      </c>
      <c r="C46" s="123">
        <v>30000</v>
      </c>
      <c r="D46" s="123">
        <v>62327.03</v>
      </c>
      <c r="E46" s="56">
        <v>360841.18</v>
      </c>
      <c r="F46" s="56">
        <v>456093.39</v>
      </c>
      <c r="M46" s="56">
        <v>-2065072.41</v>
      </c>
      <c r="N46" s="56">
        <v>3139393.79</v>
      </c>
      <c r="O46" s="100">
        <v>395455.47</v>
      </c>
      <c r="R46" s="100">
        <v>371440</v>
      </c>
      <c r="T46" s="124">
        <v>571804</v>
      </c>
      <c r="W46" s="124">
        <v>130951.09</v>
      </c>
      <c r="X46" s="124">
        <v>52794.48</v>
      </c>
    </row>
    <row r="47" spans="1:25" x14ac:dyDescent="0.2">
      <c r="A47" s="56" t="s">
        <v>1541</v>
      </c>
      <c r="B47" s="123">
        <v>177944.74</v>
      </c>
      <c r="C47" s="123">
        <v>0</v>
      </c>
      <c r="D47" s="123">
        <v>11473.85</v>
      </c>
      <c r="E47" s="56">
        <v>226846.14</v>
      </c>
      <c r="F47" s="56">
        <v>888559.5</v>
      </c>
      <c r="H47" s="272">
        <v>0</v>
      </c>
      <c r="M47" s="56">
        <v>-1233203.54</v>
      </c>
      <c r="N47" s="56">
        <v>2592803.14</v>
      </c>
      <c r="O47" s="100">
        <v>186390.01</v>
      </c>
      <c r="Q47" s="100">
        <v>89.67</v>
      </c>
      <c r="R47" s="100">
        <v>372830</v>
      </c>
      <c r="T47" s="124">
        <v>429080</v>
      </c>
      <c r="W47" s="124">
        <v>110353.44</v>
      </c>
      <c r="X47" s="124">
        <v>47834.61</v>
      </c>
    </row>
    <row r="48" spans="1:25" x14ac:dyDescent="0.2">
      <c r="A48" s="56" t="s">
        <v>1542</v>
      </c>
      <c r="B48" s="123">
        <v>469255.49</v>
      </c>
      <c r="C48" s="123">
        <v>0</v>
      </c>
      <c r="D48" s="123">
        <v>35490.269999999997</v>
      </c>
      <c r="E48" s="56">
        <v>113299.35</v>
      </c>
      <c r="F48" s="56">
        <v>362487.26</v>
      </c>
      <c r="H48" s="272">
        <v>25080.78</v>
      </c>
      <c r="M48" s="56">
        <v>-1232855.6299999999</v>
      </c>
      <c r="N48" s="56">
        <v>2213150.63</v>
      </c>
      <c r="O48" s="100">
        <v>114411.95</v>
      </c>
      <c r="R48" s="100">
        <v>332660</v>
      </c>
      <c r="S48" s="100">
        <v>4500</v>
      </c>
      <c r="T48" s="124">
        <v>357170</v>
      </c>
      <c r="W48" s="124">
        <v>79897.05</v>
      </c>
      <c r="X48" s="124">
        <v>16226.31</v>
      </c>
    </row>
    <row r="49" spans="1:25" x14ac:dyDescent="0.2">
      <c r="A49" s="56" t="s">
        <v>1543</v>
      </c>
      <c r="B49" s="123">
        <v>149994.37</v>
      </c>
      <c r="C49" s="123">
        <v>24960</v>
      </c>
      <c r="D49" s="123">
        <v>27203.27</v>
      </c>
      <c r="E49" s="56">
        <v>692481.21</v>
      </c>
      <c r="F49" s="56">
        <v>615011.25</v>
      </c>
      <c r="H49" s="272">
        <v>29346.84</v>
      </c>
      <c r="M49" s="56">
        <v>-585034.39</v>
      </c>
      <c r="N49" s="56">
        <v>2118686.35</v>
      </c>
      <c r="O49" s="100">
        <v>143070.42000000001</v>
      </c>
      <c r="R49" s="100">
        <v>213700</v>
      </c>
      <c r="T49" s="124">
        <v>269656</v>
      </c>
      <c r="W49" s="124">
        <v>87159.039999999994</v>
      </c>
      <c r="X49" s="124">
        <v>42514.080000000002</v>
      </c>
    </row>
    <row r="50" spans="1:25" x14ac:dyDescent="0.2">
      <c r="A50" s="56" t="s">
        <v>1544</v>
      </c>
      <c r="B50" s="123">
        <v>645700.49</v>
      </c>
      <c r="C50" s="123">
        <v>0</v>
      </c>
      <c r="D50" s="123">
        <v>56546.46</v>
      </c>
      <c r="E50" s="56">
        <v>955449.83</v>
      </c>
      <c r="F50" s="56">
        <v>275652.59000000003</v>
      </c>
      <c r="M50" s="56">
        <v>-1394410.94</v>
      </c>
      <c r="N50" s="56">
        <v>3206691.97</v>
      </c>
      <c r="O50" s="100">
        <v>614267.05000000005</v>
      </c>
      <c r="R50" s="100">
        <v>550350</v>
      </c>
      <c r="S50" s="100">
        <v>1800</v>
      </c>
      <c r="T50" s="124">
        <v>711510</v>
      </c>
      <c r="W50" s="124">
        <v>159717.15</v>
      </c>
      <c r="X50" s="124">
        <v>50386.559999999998</v>
      </c>
      <c r="Y50" s="124">
        <v>191</v>
      </c>
    </row>
    <row r="51" spans="1:25" x14ac:dyDescent="0.2">
      <c r="A51" s="56" t="s">
        <v>1545</v>
      </c>
      <c r="B51" s="123">
        <v>410812.42</v>
      </c>
      <c r="C51" s="123">
        <v>0</v>
      </c>
      <c r="D51" s="123">
        <v>103137.72</v>
      </c>
      <c r="E51" s="56">
        <v>4763.53</v>
      </c>
      <c r="F51" s="56">
        <v>1404944.41</v>
      </c>
      <c r="H51" s="272">
        <v>104400</v>
      </c>
      <c r="J51" s="272">
        <v>0</v>
      </c>
      <c r="M51" s="56">
        <v>-953932.85</v>
      </c>
      <c r="N51" s="56">
        <v>2598703.46</v>
      </c>
      <c r="O51" s="100">
        <v>802565.25</v>
      </c>
      <c r="R51" s="100">
        <v>460200</v>
      </c>
      <c r="S51" s="100">
        <v>6800</v>
      </c>
      <c r="T51" s="124">
        <v>804638</v>
      </c>
      <c r="W51" s="124">
        <v>162202.92000000001</v>
      </c>
      <c r="X51" s="124">
        <v>113182.86</v>
      </c>
    </row>
    <row r="52" spans="1:25" x14ac:dyDescent="0.2">
      <c r="A52" s="56" t="s">
        <v>1546</v>
      </c>
      <c r="B52" s="123">
        <v>547697.44999999995</v>
      </c>
      <c r="C52" s="123">
        <v>0</v>
      </c>
      <c r="D52" s="123">
        <v>33990.33</v>
      </c>
      <c r="E52" s="56">
        <v>245986.53</v>
      </c>
      <c r="F52" s="56">
        <v>253964.52</v>
      </c>
      <c r="J52" s="272">
        <v>0</v>
      </c>
      <c r="M52" s="56">
        <v>-1430758</v>
      </c>
      <c r="N52" s="56">
        <v>2341456.5299999998</v>
      </c>
      <c r="O52" s="100">
        <v>495002.38</v>
      </c>
      <c r="R52" s="100">
        <v>84270</v>
      </c>
      <c r="T52" s="124">
        <v>239176.8</v>
      </c>
      <c r="W52" s="124">
        <v>113087.44</v>
      </c>
      <c r="X52" s="124">
        <v>49761.84</v>
      </c>
    </row>
    <row r="53" spans="1:25" x14ac:dyDescent="0.2">
      <c r="A53" s="56" t="s">
        <v>1547</v>
      </c>
      <c r="B53" s="123">
        <v>749061.92</v>
      </c>
      <c r="C53" s="123">
        <v>10000</v>
      </c>
      <c r="D53" s="123">
        <v>110568.12</v>
      </c>
      <c r="E53" s="56">
        <v>2112252.9700000002</v>
      </c>
      <c r="F53" s="56">
        <v>818290.29</v>
      </c>
      <c r="J53" s="272">
        <v>0</v>
      </c>
      <c r="M53" s="56">
        <v>2008223.59</v>
      </c>
      <c r="N53" s="56">
        <v>1574485.41</v>
      </c>
      <c r="O53" s="100">
        <v>1141846.53</v>
      </c>
      <c r="R53" s="100">
        <v>3364500</v>
      </c>
      <c r="T53" s="124">
        <v>3787464.4</v>
      </c>
      <c r="W53" s="124">
        <v>314825.95</v>
      </c>
      <c r="X53" s="124">
        <v>112625.88</v>
      </c>
    </row>
    <row r="54" spans="1:25" x14ac:dyDescent="0.2">
      <c r="A54" s="56" t="s">
        <v>1548</v>
      </c>
      <c r="B54" s="123">
        <v>303017.74</v>
      </c>
      <c r="C54" s="123">
        <v>0</v>
      </c>
      <c r="D54" s="123">
        <v>40003.519999999997</v>
      </c>
      <c r="E54" s="56">
        <v>2</v>
      </c>
      <c r="F54" s="56">
        <v>81943.56</v>
      </c>
      <c r="H54" s="272">
        <v>4800</v>
      </c>
      <c r="M54" s="56">
        <v>-1250983.1100000001</v>
      </c>
      <c r="N54" s="56">
        <v>1566508.7</v>
      </c>
      <c r="O54" s="100">
        <v>294471.03999999998</v>
      </c>
      <c r="R54" s="100">
        <v>398880</v>
      </c>
      <c r="T54" s="124">
        <v>510796</v>
      </c>
      <c r="W54" s="124">
        <v>61159.69</v>
      </c>
      <c r="X54" s="124">
        <v>5721.12</v>
      </c>
    </row>
    <row r="55" spans="1:25" x14ac:dyDescent="0.2">
      <c r="A55" s="56" t="s">
        <v>1549</v>
      </c>
      <c r="B55" s="123">
        <v>276890.19</v>
      </c>
      <c r="C55" s="123">
        <v>0</v>
      </c>
      <c r="D55" s="123">
        <v>45596.83</v>
      </c>
      <c r="E55" s="56">
        <v>12278.48</v>
      </c>
      <c r="F55" s="56">
        <v>110100</v>
      </c>
      <c r="M55" s="56">
        <v>-2189294.04</v>
      </c>
      <c r="N55" s="56">
        <v>2534998.48</v>
      </c>
      <c r="O55" s="100">
        <v>429512.71</v>
      </c>
      <c r="R55" s="100">
        <v>559680</v>
      </c>
      <c r="T55" s="124">
        <v>697470</v>
      </c>
      <c r="W55" s="124">
        <v>158585.97</v>
      </c>
      <c r="X55" s="124">
        <v>9970.68</v>
      </c>
    </row>
    <row r="56" spans="1:25" x14ac:dyDescent="0.2">
      <c r="A56" s="56" t="s">
        <v>1550</v>
      </c>
      <c r="B56" s="123">
        <v>416175.92</v>
      </c>
      <c r="C56" s="123">
        <v>26360</v>
      </c>
      <c r="D56" s="123">
        <v>41055.03</v>
      </c>
      <c r="E56" s="56">
        <v>164757.59</v>
      </c>
      <c r="F56" s="56">
        <v>287397.31</v>
      </c>
      <c r="M56" s="56">
        <v>-1775597.1</v>
      </c>
      <c r="N56" s="56">
        <v>2415193.5099999998</v>
      </c>
      <c r="O56" s="100">
        <v>577770.97</v>
      </c>
      <c r="R56" s="100">
        <v>444780</v>
      </c>
      <c r="T56" s="124">
        <v>546810</v>
      </c>
      <c r="W56" s="124">
        <v>136291.42000000001</v>
      </c>
      <c r="X56" s="124">
        <v>26626.11</v>
      </c>
    </row>
    <row r="57" spans="1:25" x14ac:dyDescent="0.2">
      <c r="A57" s="56" t="s">
        <v>1551</v>
      </c>
      <c r="B57" s="123">
        <v>181539.37</v>
      </c>
      <c r="C57" s="123">
        <v>0</v>
      </c>
      <c r="D57" s="123">
        <v>40101.14</v>
      </c>
      <c r="E57" s="56">
        <v>290434.52</v>
      </c>
      <c r="F57" s="56">
        <v>299542.93</v>
      </c>
      <c r="H57" s="272">
        <v>9404.01</v>
      </c>
      <c r="M57" s="56">
        <v>-732421.06</v>
      </c>
      <c r="N57" s="56">
        <v>1430245.31</v>
      </c>
      <c r="O57" s="100">
        <v>309133.93</v>
      </c>
      <c r="R57" s="100">
        <v>396120</v>
      </c>
      <c r="T57" s="124">
        <v>455820</v>
      </c>
      <c r="W57" s="124">
        <v>62743.57</v>
      </c>
      <c r="X57" s="124">
        <v>58857.66</v>
      </c>
    </row>
    <row r="58" spans="1:25" x14ac:dyDescent="0.2">
      <c r="A58" s="56" t="s">
        <v>1552</v>
      </c>
      <c r="B58" s="123">
        <v>198851.56</v>
      </c>
      <c r="C58" s="123">
        <v>24000</v>
      </c>
      <c r="D58" s="123">
        <v>135930.87</v>
      </c>
      <c r="E58" s="56">
        <v>31774.71</v>
      </c>
      <c r="F58" s="56">
        <v>1500689.01</v>
      </c>
      <c r="M58" s="56">
        <v>-1132939.02</v>
      </c>
      <c r="N58" s="56">
        <v>2897338.69</v>
      </c>
      <c r="O58" s="100">
        <v>653040.91</v>
      </c>
      <c r="R58" s="100">
        <v>487590</v>
      </c>
      <c r="T58" s="124">
        <v>646140</v>
      </c>
      <c r="W58" s="124">
        <v>231214.78</v>
      </c>
      <c r="X58" s="124">
        <v>116257.65</v>
      </c>
    </row>
    <row r="59" spans="1:25" x14ac:dyDescent="0.2">
      <c r="A59" s="56" t="s">
        <v>1553</v>
      </c>
      <c r="B59" s="123">
        <v>259098.25</v>
      </c>
      <c r="C59" s="123">
        <v>10750</v>
      </c>
      <c r="D59" s="123">
        <v>77751.815000000002</v>
      </c>
      <c r="E59" s="56">
        <v>2</v>
      </c>
      <c r="F59" s="56">
        <v>257688.21</v>
      </c>
      <c r="H59" s="272">
        <v>143282.76</v>
      </c>
      <c r="J59" s="272">
        <v>0</v>
      </c>
      <c r="M59" s="56">
        <v>-3139617.21</v>
      </c>
      <c r="N59" s="56">
        <v>3457082.1</v>
      </c>
      <c r="O59" s="100">
        <v>412296.27</v>
      </c>
      <c r="R59" s="100">
        <v>289440</v>
      </c>
      <c r="T59" s="124">
        <v>428866.2</v>
      </c>
      <c r="W59" s="124">
        <v>79653.134999999995</v>
      </c>
      <c r="X59" s="124">
        <v>28559.31</v>
      </c>
    </row>
    <row r="60" spans="1:25" x14ac:dyDescent="0.2">
      <c r="A60" s="56" t="s">
        <v>1554</v>
      </c>
      <c r="B60" s="123">
        <v>189576.95</v>
      </c>
      <c r="C60" s="123">
        <v>0</v>
      </c>
      <c r="D60" s="123">
        <v>4420</v>
      </c>
      <c r="E60" s="56">
        <v>925507.16</v>
      </c>
      <c r="F60" s="56">
        <v>279368.31</v>
      </c>
      <c r="M60" s="56">
        <v>1174157.81</v>
      </c>
      <c r="N60" s="56">
        <v>339109.18</v>
      </c>
      <c r="O60" s="100">
        <v>342822.82</v>
      </c>
      <c r="R60" s="100">
        <v>239280</v>
      </c>
      <c r="T60" s="124">
        <v>310890</v>
      </c>
      <c r="W60" s="124">
        <v>157589</v>
      </c>
      <c r="X60" s="124">
        <v>35436.39</v>
      </c>
      <c r="Y60" s="124">
        <v>189000</v>
      </c>
    </row>
    <row r="61" spans="1:25" x14ac:dyDescent="0.2">
      <c r="A61" s="56" t="s">
        <v>1555</v>
      </c>
      <c r="B61" s="123">
        <v>136544.5</v>
      </c>
      <c r="C61" s="123">
        <v>0</v>
      </c>
      <c r="D61" s="123">
        <v>96555.11</v>
      </c>
      <c r="E61" s="56">
        <v>261068.76</v>
      </c>
      <c r="F61" s="56">
        <v>84895.35</v>
      </c>
      <c r="H61" s="272">
        <v>26305</v>
      </c>
      <c r="J61" s="272">
        <v>0</v>
      </c>
      <c r="M61" s="56">
        <v>-1217116.1200000001</v>
      </c>
      <c r="N61" s="56">
        <v>1695206.85</v>
      </c>
      <c r="O61" s="100">
        <v>227618.56</v>
      </c>
      <c r="R61" s="100">
        <v>346620</v>
      </c>
      <c r="T61" s="124">
        <v>425267.6</v>
      </c>
      <c r="W61" s="124">
        <v>53211.08</v>
      </c>
      <c r="X61" s="124">
        <v>17197.89</v>
      </c>
    </row>
    <row r="62" spans="1:25" x14ac:dyDescent="0.2">
      <c r="A62" s="56" t="s">
        <v>1556</v>
      </c>
      <c r="B62" s="123">
        <v>525206.9</v>
      </c>
      <c r="C62" s="123">
        <v>0</v>
      </c>
      <c r="D62" s="123">
        <v>26622.52</v>
      </c>
      <c r="E62" s="56">
        <v>85696.320000000007</v>
      </c>
      <c r="F62" s="56">
        <v>306506.01</v>
      </c>
      <c r="H62" s="272">
        <v>65440.92</v>
      </c>
      <c r="J62" s="272">
        <v>0</v>
      </c>
      <c r="M62" s="56">
        <v>-1844905.27</v>
      </c>
      <c r="N62" s="56">
        <v>2729343.72</v>
      </c>
      <c r="O62" s="100">
        <v>423502.45</v>
      </c>
      <c r="R62" s="100">
        <v>289600</v>
      </c>
      <c r="T62" s="124">
        <v>483986.8</v>
      </c>
      <c r="W62" s="124">
        <v>166723.45000000001</v>
      </c>
      <c r="X62" s="124">
        <v>37256.82</v>
      </c>
    </row>
    <row r="63" spans="1:25" x14ac:dyDescent="0.2">
      <c r="A63" s="56" t="s">
        <v>1557</v>
      </c>
      <c r="B63" s="123">
        <v>475792.71</v>
      </c>
      <c r="C63" s="123">
        <v>0</v>
      </c>
      <c r="D63" s="123">
        <v>46921.42</v>
      </c>
      <c r="E63" s="56">
        <v>126422</v>
      </c>
      <c r="F63" s="56">
        <v>820826.61</v>
      </c>
      <c r="J63" s="272">
        <v>0</v>
      </c>
      <c r="M63" s="56">
        <v>-1895919.76</v>
      </c>
      <c r="N63" s="56">
        <v>3207310.61</v>
      </c>
      <c r="O63" s="100">
        <v>819806.45</v>
      </c>
      <c r="R63" s="100">
        <v>401430</v>
      </c>
      <c r="S63" s="100">
        <v>5000</v>
      </c>
      <c r="T63" s="124">
        <v>654995.4</v>
      </c>
      <c r="W63" s="124">
        <v>248860.37</v>
      </c>
      <c r="X63" s="124">
        <v>97652.79</v>
      </c>
    </row>
    <row r="64" spans="1:25" x14ac:dyDescent="0.2">
      <c r="A64" s="56" t="s">
        <v>1558</v>
      </c>
      <c r="B64" s="123">
        <v>439364.33</v>
      </c>
      <c r="C64" s="123">
        <v>23400</v>
      </c>
      <c r="D64" s="123">
        <v>28990.27</v>
      </c>
      <c r="E64" s="56">
        <v>109062.13</v>
      </c>
      <c r="F64" s="56">
        <v>287163.40999999997</v>
      </c>
      <c r="H64" s="272">
        <v>69600</v>
      </c>
      <c r="M64" s="56">
        <v>-1936005.4</v>
      </c>
      <c r="N64" s="56">
        <v>2601971.02</v>
      </c>
      <c r="O64" s="100">
        <v>594290.61</v>
      </c>
      <c r="R64" s="100">
        <v>266760</v>
      </c>
      <c r="T64" s="124">
        <v>439110</v>
      </c>
      <c r="W64" s="124">
        <v>170668.2</v>
      </c>
      <c r="X64" s="124">
        <v>48703.89</v>
      </c>
      <c r="Y64" s="124">
        <v>5000</v>
      </c>
    </row>
    <row r="65" spans="1:25" x14ac:dyDescent="0.2">
      <c r="A65" s="56" t="s">
        <v>1559</v>
      </c>
      <c r="B65" s="123">
        <v>271133.95</v>
      </c>
      <c r="C65" s="123">
        <v>0</v>
      </c>
      <c r="D65" s="123">
        <v>49473.86</v>
      </c>
      <c r="E65" s="56">
        <v>864085.5</v>
      </c>
      <c r="F65" s="56">
        <v>140430.57999999999</v>
      </c>
      <c r="J65" s="272">
        <v>0</v>
      </c>
      <c r="M65" s="56">
        <v>-1851991.97</v>
      </c>
      <c r="N65" s="56">
        <v>3048211.32</v>
      </c>
      <c r="O65" s="100">
        <v>518402.98</v>
      </c>
      <c r="R65" s="100">
        <v>434100</v>
      </c>
      <c r="S65" s="100">
        <v>1800</v>
      </c>
      <c r="T65" s="124">
        <v>634121.4</v>
      </c>
      <c r="W65" s="124">
        <v>106514.26</v>
      </c>
      <c r="X65" s="124">
        <v>53181.78</v>
      </c>
    </row>
    <row r="66" spans="1:25" x14ac:dyDescent="0.2">
      <c r="A66" s="56" t="s">
        <v>1580</v>
      </c>
      <c r="B66" s="123">
        <v>354786.04</v>
      </c>
      <c r="C66" s="123">
        <v>0</v>
      </c>
      <c r="D66" s="123">
        <v>14200.78</v>
      </c>
      <c r="E66" s="56">
        <v>567980.42000000004</v>
      </c>
      <c r="F66" s="56">
        <v>203655.11</v>
      </c>
      <c r="M66" s="56">
        <v>-330715.87</v>
      </c>
      <c r="N66" s="56">
        <v>1312112.72</v>
      </c>
      <c r="O66" s="100">
        <v>447392.48</v>
      </c>
      <c r="R66" s="100">
        <v>260700</v>
      </c>
      <c r="T66" s="124">
        <v>368580</v>
      </c>
      <c r="W66" s="124">
        <v>79820.490000000005</v>
      </c>
      <c r="X66" s="124">
        <v>71069.490000000005</v>
      </c>
    </row>
    <row r="67" spans="1:25" x14ac:dyDescent="0.2">
      <c r="A67" s="56" t="s">
        <v>1560</v>
      </c>
      <c r="B67" s="123">
        <v>797477.61</v>
      </c>
      <c r="C67" s="123">
        <v>0</v>
      </c>
      <c r="D67" s="123">
        <v>66282.350000000006</v>
      </c>
      <c r="E67" s="56">
        <v>847840</v>
      </c>
      <c r="F67" s="56">
        <v>255403.59</v>
      </c>
      <c r="M67" s="56">
        <v>891950.75</v>
      </c>
      <c r="N67" s="56">
        <v>997975.02</v>
      </c>
      <c r="O67" s="100">
        <v>317738.09999999998</v>
      </c>
      <c r="R67" s="100">
        <v>285840</v>
      </c>
      <c r="T67" s="124">
        <v>371955</v>
      </c>
      <c r="W67" s="124">
        <v>106575.89</v>
      </c>
      <c r="X67" s="124">
        <v>37859.43</v>
      </c>
    </row>
    <row r="68" spans="1:25" x14ac:dyDescent="0.2">
      <c r="A68" s="56" t="s">
        <v>1561</v>
      </c>
      <c r="B68" s="123">
        <v>280139.81</v>
      </c>
      <c r="C68" s="123">
        <v>0</v>
      </c>
      <c r="D68" s="123">
        <v>51250.94</v>
      </c>
      <c r="E68" s="56">
        <v>684107.9</v>
      </c>
      <c r="F68" s="56">
        <v>210771.57</v>
      </c>
      <c r="I68" s="272">
        <v>67440</v>
      </c>
      <c r="M68" s="56">
        <v>-3012117.94</v>
      </c>
      <c r="N68" s="56">
        <v>4031791.24</v>
      </c>
      <c r="O68" s="100">
        <v>410466.25</v>
      </c>
      <c r="R68" s="100">
        <v>325530</v>
      </c>
      <c r="T68" s="124">
        <v>453180</v>
      </c>
      <c r="W68" s="124">
        <v>96103.79</v>
      </c>
      <c r="X68" s="124">
        <v>30168.54</v>
      </c>
      <c r="Y68" s="124">
        <v>11000</v>
      </c>
    </row>
    <row r="69" spans="1:25" x14ac:dyDescent="0.2">
      <c r="A69" s="56" t="s">
        <v>1562</v>
      </c>
      <c r="B69" s="123">
        <v>663620.07999999996</v>
      </c>
      <c r="C69" s="123">
        <v>82641.179999999993</v>
      </c>
      <c r="D69" s="123">
        <v>96268.83</v>
      </c>
      <c r="E69" s="56">
        <v>262780.68</v>
      </c>
      <c r="F69" s="56">
        <v>445185.6</v>
      </c>
      <c r="M69" s="56">
        <v>1143520.6499999999</v>
      </c>
      <c r="N69" s="56">
        <v>73641.19</v>
      </c>
      <c r="O69" s="100">
        <v>809254.67</v>
      </c>
      <c r="P69" s="100">
        <v>5000</v>
      </c>
      <c r="Q69" s="100">
        <v>26.62</v>
      </c>
      <c r="R69" s="100">
        <v>381640</v>
      </c>
      <c r="S69" s="100">
        <v>78654</v>
      </c>
      <c r="T69" s="124">
        <v>563650</v>
      </c>
      <c r="W69" s="124">
        <v>273985.40000000002</v>
      </c>
      <c r="X69" s="124">
        <v>29103.360000000001</v>
      </c>
    </row>
    <row r="70" spans="1:25" x14ac:dyDescent="0.2">
      <c r="A70" s="56" t="s">
        <v>1563</v>
      </c>
      <c r="B70" s="123">
        <v>250195.51</v>
      </c>
      <c r="C70" s="123">
        <v>0</v>
      </c>
      <c r="D70" s="123">
        <v>96871.87</v>
      </c>
      <c r="E70" s="56">
        <v>-155796.9</v>
      </c>
      <c r="F70" s="56">
        <v>-78644.899999999994</v>
      </c>
      <c r="L70" s="56">
        <v>-391890.04</v>
      </c>
      <c r="N70" s="56">
        <v>607615.71</v>
      </c>
      <c r="O70" s="100">
        <v>380551.72</v>
      </c>
      <c r="R70" s="100">
        <v>277560</v>
      </c>
      <c r="T70" s="124">
        <v>409711</v>
      </c>
      <c r="W70" s="124">
        <v>112681.01</v>
      </c>
      <c r="X70" s="124">
        <v>234451.8</v>
      </c>
    </row>
    <row r="71" spans="1:25" x14ac:dyDescent="0.2">
      <c r="A71" s="56" t="s">
        <v>1564</v>
      </c>
      <c r="B71" s="123">
        <v>559653.07999999996</v>
      </c>
      <c r="C71" s="123">
        <v>0</v>
      </c>
      <c r="D71" s="123">
        <v>42916.32</v>
      </c>
      <c r="E71" s="56">
        <v>663210.39</v>
      </c>
      <c r="F71" s="56">
        <v>862138.17</v>
      </c>
      <c r="M71" s="56">
        <v>-1607887.93</v>
      </c>
      <c r="N71" s="56">
        <v>3812852.35</v>
      </c>
      <c r="O71" s="100">
        <v>388968.04</v>
      </c>
      <c r="R71" s="100">
        <v>174234</v>
      </c>
      <c r="S71" s="100">
        <v>2000</v>
      </c>
      <c r="T71" s="124">
        <v>304554</v>
      </c>
      <c r="W71" s="124">
        <v>88532.64</v>
      </c>
      <c r="X71" s="124">
        <v>217642.86</v>
      </c>
    </row>
    <row r="72" spans="1:25" x14ac:dyDescent="0.2">
      <c r="A72" s="56" t="s">
        <v>1565</v>
      </c>
      <c r="B72" s="123">
        <v>240057.31</v>
      </c>
      <c r="C72" s="123">
        <v>0</v>
      </c>
      <c r="D72" s="123">
        <v>67473.320000000007</v>
      </c>
      <c r="E72" s="56">
        <v>624963.76</v>
      </c>
      <c r="F72" s="56">
        <v>191809.95</v>
      </c>
      <c r="M72" s="56">
        <v>-894450.52</v>
      </c>
      <c r="N72" s="56">
        <v>1909993.72</v>
      </c>
      <c r="O72" s="100">
        <v>413566.14</v>
      </c>
      <c r="R72" s="100">
        <v>289140</v>
      </c>
      <c r="T72" s="124">
        <v>455600</v>
      </c>
      <c r="W72" s="124">
        <v>74494.77</v>
      </c>
      <c r="X72" s="124">
        <v>41359.230000000003</v>
      </c>
    </row>
    <row r="73" spans="1:25" x14ac:dyDescent="0.2">
      <c r="A73" s="56" t="s">
        <v>1566</v>
      </c>
      <c r="B73" s="123">
        <v>106763.9</v>
      </c>
      <c r="C73" s="123">
        <v>0</v>
      </c>
      <c r="D73" s="123">
        <v>97357.49</v>
      </c>
      <c r="E73" s="56">
        <v>274239.38</v>
      </c>
      <c r="F73" s="56">
        <v>13180.08</v>
      </c>
      <c r="M73" s="56">
        <v>-953667.24</v>
      </c>
      <c r="N73" s="56">
        <v>1439320.15</v>
      </c>
      <c r="O73" s="100">
        <v>523609.77</v>
      </c>
      <c r="R73" s="100">
        <v>137424</v>
      </c>
      <c r="T73" s="124">
        <v>392054</v>
      </c>
      <c r="W73" s="124">
        <v>178887.78</v>
      </c>
      <c r="X73" s="124">
        <v>58849.05</v>
      </c>
    </row>
    <row r="74" spans="1:25" x14ac:dyDescent="0.2">
      <c r="A74" s="56" t="s">
        <v>1567</v>
      </c>
      <c r="B74" s="123">
        <v>229667.68</v>
      </c>
      <c r="C74" s="123">
        <v>0</v>
      </c>
      <c r="D74" s="123">
        <v>66353.740000000005</v>
      </c>
      <c r="E74" s="56">
        <v>966267.42</v>
      </c>
      <c r="F74" s="56">
        <v>124065.67</v>
      </c>
      <c r="M74" s="56">
        <v>-3371071.5</v>
      </c>
      <c r="N74" s="56">
        <v>4868817.07</v>
      </c>
      <c r="O74" s="100">
        <v>355020.38</v>
      </c>
      <c r="T74" s="124">
        <v>172470</v>
      </c>
      <c r="U74" s="124">
        <v>950</v>
      </c>
      <c r="W74" s="124">
        <v>161031.04999999999</v>
      </c>
      <c r="X74" s="124">
        <v>103173.39</v>
      </c>
    </row>
    <row r="75" spans="1:25" x14ac:dyDescent="0.2">
      <c r="A75" s="56" t="s">
        <v>1568</v>
      </c>
      <c r="B75" s="123">
        <v>105735.03999999999</v>
      </c>
      <c r="C75" s="123">
        <v>0</v>
      </c>
      <c r="D75" s="123">
        <v>31916.74</v>
      </c>
      <c r="E75" s="56">
        <v>451051.55</v>
      </c>
      <c r="F75" s="56">
        <v>142992.63</v>
      </c>
      <c r="H75" s="272">
        <v>120800</v>
      </c>
      <c r="M75" s="56">
        <v>275479.03000000003</v>
      </c>
      <c r="N75" s="56">
        <v>310741.76000000001</v>
      </c>
      <c r="O75" s="100">
        <v>185793.41</v>
      </c>
      <c r="R75" s="100">
        <v>215000</v>
      </c>
      <c r="T75" s="124">
        <v>271308</v>
      </c>
      <c r="W75" s="124">
        <v>53694.44</v>
      </c>
      <c r="X75" s="124">
        <v>48299.8</v>
      </c>
    </row>
    <row r="76" spans="1:25" x14ac:dyDescent="0.2">
      <c r="A76" s="56" t="s">
        <v>1569</v>
      </c>
      <c r="B76" s="123">
        <v>96235.44</v>
      </c>
      <c r="C76" s="123">
        <v>21872</v>
      </c>
      <c r="D76" s="123">
        <v>58210.03</v>
      </c>
      <c r="E76" s="56">
        <v>223135.12</v>
      </c>
      <c r="F76" s="56">
        <v>121484.42</v>
      </c>
      <c r="M76" s="56">
        <v>-2648078.71</v>
      </c>
      <c r="N76" s="56">
        <v>3225580.14</v>
      </c>
      <c r="O76" s="100">
        <v>333696.06</v>
      </c>
      <c r="S76" s="100">
        <v>1000</v>
      </c>
      <c r="T76" s="124">
        <v>92700</v>
      </c>
      <c r="W76" s="124">
        <v>118613.79</v>
      </c>
      <c r="X76" s="124">
        <v>65811.69</v>
      </c>
    </row>
    <row r="77" spans="1:25" x14ac:dyDescent="0.2">
      <c r="A77" s="56" t="s">
        <v>1570</v>
      </c>
      <c r="B77" s="123">
        <v>502953.95</v>
      </c>
      <c r="C77" s="123">
        <v>0</v>
      </c>
      <c r="D77" s="123">
        <v>40026.550000000003</v>
      </c>
      <c r="E77" s="56">
        <v>461730.24</v>
      </c>
      <c r="F77" s="56">
        <v>280932.40999999997</v>
      </c>
      <c r="H77" s="272">
        <v>0</v>
      </c>
      <c r="K77" s="56">
        <v>179525</v>
      </c>
      <c r="M77" s="56">
        <v>-1522828.36</v>
      </c>
      <c r="N77" s="56">
        <v>2484321.89</v>
      </c>
      <c r="O77" s="100">
        <v>606042.81999999995</v>
      </c>
      <c r="R77" s="100">
        <v>201330</v>
      </c>
      <c r="T77" s="124">
        <v>436530</v>
      </c>
      <c r="W77" s="124">
        <v>154864.76</v>
      </c>
      <c r="X77" s="124">
        <v>46027.44</v>
      </c>
    </row>
    <row r="78" spans="1:25" x14ac:dyDescent="0.2">
      <c r="A78" s="56" t="s">
        <v>1578</v>
      </c>
      <c r="B78" s="123">
        <v>119626.53</v>
      </c>
      <c r="C78" s="123">
        <v>0</v>
      </c>
      <c r="D78" s="123">
        <v>47592.82</v>
      </c>
      <c r="E78" s="56">
        <v>307414.58</v>
      </c>
      <c r="F78" s="56">
        <v>41617.29</v>
      </c>
      <c r="M78" s="56">
        <v>-933912.4</v>
      </c>
      <c r="N78" s="56">
        <v>1412549.96</v>
      </c>
      <c r="O78" s="100">
        <v>158732.68</v>
      </c>
      <c r="S78" s="100">
        <v>197780</v>
      </c>
      <c r="T78" s="124">
        <v>239700</v>
      </c>
      <c r="W78" s="124">
        <v>42514.52</v>
      </c>
      <c r="X78" s="124">
        <v>34586.5</v>
      </c>
    </row>
    <row r="79" spans="1:25" x14ac:dyDescent="0.2">
      <c r="A79" s="56" t="s">
        <v>1581</v>
      </c>
      <c r="B79" s="123">
        <v>379868.71</v>
      </c>
      <c r="C79" s="123">
        <v>0</v>
      </c>
      <c r="D79" s="123">
        <v>58056.17</v>
      </c>
      <c r="E79" s="56">
        <v>779531.98</v>
      </c>
      <c r="F79" s="56">
        <v>16443.16</v>
      </c>
      <c r="G79" s="272">
        <v>900</v>
      </c>
      <c r="M79" s="56">
        <v>-1131637.8700000001</v>
      </c>
      <c r="N79" s="56">
        <v>2368149.29</v>
      </c>
      <c r="O79" s="100">
        <v>48356.02</v>
      </c>
      <c r="R79" s="100">
        <v>195260</v>
      </c>
      <c r="T79" s="124">
        <v>195260</v>
      </c>
      <c r="W79" s="124">
        <v>28374.080000000002</v>
      </c>
      <c r="X79" s="124">
        <v>23493.34</v>
      </c>
    </row>
    <row r="80" spans="1:25" x14ac:dyDescent="0.2">
      <c r="A80" s="56" t="s">
        <v>1571</v>
      </c>
      <c r="B80" s="123">
        <v>259081.02</v>
      </c>
      <c r="C80" s="123">
        <v>0</v>
      </c>
      <c r="D80" s="123">
        <v>45846.82</v>
      </c>
      <c r="E80" s="56">
        <v>503026.23</v>
      </c>
      <c r="F80" s="56">
        <v>349891.14</v>
      </c>
      <c r="H80" s="272">
        <v>19260</v>
      </c>
      <c r="M80" s="56">
        <v>-1476227.03</v>
      </c>
      <c r="N80" s="56">
        <v>2500428.33</v>
      </c>
      <c r="O80" s="100">
        <v>438018.21</v>
      </c>
      <c r="R80" s="100">
        <v>270500</v>
      </c>
      <c r="T80" s="124">
        <v>372080</v>
      </c>
      <c r="V80" s="124">
        <v>640</v>
      </c>
      <c r="W80" s="124">
        <v>161277.57</v>
      </c>
      <c r="X80" s="124">
        <v>47735.73</v>
      </c>
    </row>
    <row r="81" spans="1:24" x14ac:dyDescent="0.2">
      <c r="A81" s="56" t="s">
        <v>1572</v>
      </c>
      <c r="B81" s="123">
        <v>109351.67999999999</v>
      </c>
      <c r="C81" s="123">
        <v>0</v>
      </c>
      <c r="D81" s="123">
        <v>51002.99</v>
      </c>
      <c r="E81" s="56">
        <v>5</v>
      </c>
      <c r="F81" s="56">
        <v>256135.23</v>
      </c>
      <c r="H81" s="272">
        <v>15774</v>
      </c>
      <c r="M81" s="56">
        <v>-1733354.94</v>
      </c>
      <c r="N81" s="56">
        <v>2140561.41</v>
      </c>
      <c r="O81" s="100">
        <v>239869.34</v>
      </c>
      <c r="P81" s="100">
        <v>165</v>
      </c>
      <c r="R81" s="100">
        <v>211530</v>
      </c>
      <c r="T81" s="124">
        <v>340010</v>
      </c>
      <c r="W81" s="124">
        <v>73128.639999999999</v>
      </c>
      <c r="X81" s="124">
        <v>20284.27</v>
      </c>
    </row>
    <row r="82" spans="1:24" x14ac:dyDescent="0.2">
      <c r="A82" s="56" t="s">
        <v>1573</v>
      </c>
      <c r="B82" s="123">
        <v>440682.95</v>
      </c>
      <c r="C82" s="123">
        <v>0</v>
      </c>
      <c r="D82" s="123">
        <v>46293.94</v>
      </c>
      <c r="E82" s="56">
        <v>877860.13</v>
      </c>
      <c r="F82" s="56">
        <v>641348.32999999996</v>
      </c>
      <c r="H82" s="272">
        <v>132150</v>
      </c>
      <c r="M82" s="56">
        <v>-489112.87</v>
      </c>
      <c r="N82" s="56">
        <v>2191938.59</v>
      </c>
      <c r="O82" s="100">
        <v>664570.29</v>
      </c>
      <c r="P82" s="100">
        <v>82278</v>
      </c>
      <c r="R82" s="100">
        <v>295980</v>
      </c>
      <c r="T82" s="124">
        <v>530870</v>
      </c>
      <c r="W82" s="124">
        <v>154445.12</v>
      </c>
      <c r="X82" s="124">
        <v>83007.539999999994</v>
      </c>
    </row>
    <row r="83" spans="1:24" x14ac:dyDescent="0.2">
      <c r="A83" s="56" t="s">
        <v>1574</v>
      </c>
      <c r="B83" s="123">
        <v>443029.94</v>
      </c>
      <c r="C83" s="123">
        <v>0</v>
      </c>
      <c r="D83" s="123">
        <v>104026.16</v>
      </c>
      <c r="E83" s="56">
        <v>1138144.76</v>
      </c>
      <c r="F83" s="56">
        <v>399004.48</v>
      </c>
      <c r="G83" s="272">
        <v>9000</v>
      </c>
      <c r="H83" s="272">
        <v>53018.9</v>
      </c>
      <c r="M83" s="56">
        <v>-2084136.27</v>
      </c>
      <c r="N83" s="56">
        <v>4194803.6500000004</v>
      </c>
      <c r="O83" s="100">
        <v>249050.69</v>
      </c>
      <c r="R83" s="100">
        <v>449818.5</v>
      </c>
      <c r="T83" s="124">
        <v>518488.5</v>
      </c>
      <c r="W83" s="124">
        <v>160391.26999999999</v>
      </c>
      <c r="X83" s="124">
        <v>97629.36</v>
      </c>
    </row>
    <row r="84" spans="1:24" x14ac:dyDescent="0.2">
      <c r="A84" s="56" t="s">
        <v>1575</v>
      </c>
      <c r="B84" s="123">
        <v>2541.25</v>
      </c>
      <c r="C84" s="123">
        <v>0</v>
      </c>
      <c r="D84" s="123">
        <v>20592.71</v>
      </c>
      <c r="E84" s="56">
        <v>674866.65</v>
      </c>
      <c r="F84" s="56">
        <v>240258.89</v>
      </c>
      <c r="H84" s="272">
        <v>35400</v>
      </c>
      <c r="M84" s="56">
        <v>-1130821.27</v>
      </c>
      <c r="N84" s="56">
        <v>2119139.65</v>
      </c>
      <c r="O84" s="100">
        <v>184977.66</v>
      </c>
      <c r="R84" s="100">
        <v>278670</v>
      </c>
      <c r="T84" s="124">
        <v>393055</v>
      </c>
      <c r="W84" s="124">
        <v>84667.13</v>
      </c>
      <c r="X84" s="124">
        <v>65137.41</v>
      </c>
    </row>
    <row r="85" spans="1:24" x14ac:dyDescent="0.2">
      <c r="A85" s="56" t="s">
        <v>1576</v>
      </c>
      <c r="B85" s="123">
        <v>357476.67</v>
      </c>
      <c r="C85" s="123">
        <v>0</v>
      </c>
      <c r="D85" s="123">
        <v>57115.09</v>
      </c>
      <c r="E85" s="56">
        <v>300869.05</v>
      </c>
      <c r="F85" s="56">
        <v>406038.99</v>
      </c>
      <c r="H85" s="272">
        <v>69718.62</v>
      </c>
      <c r="M85" s="56">
        <v>174977.5</v>
      </c>
      <c r="N85" s="56">
        <v>1096893.17</v>
      </c>
      <c r="O85" s="100">
        <v>226679.67999999999</v>
      </c>
      <c r="R85" s="100">
        <v>390030</v>
      </c>
      <c r="T85" s="124">
        <v>453180</v>
      </c>
      <c r="W85" s="124">
        <v>222610.99</v>
      </c>
      <c r="X85" s="124">
        <v>67470.179999999993</v>
      </c>
    </row>
    <row r="86" spans="1:24" x14ac:dyDescent="0.2">
      <c r="A86" s="56" t="s">
        <v>1577</v>
      </c>
      <c r="B86" s="123">
        <v>406873.42</v>
      </c>
      <c r="C86" s="123">
        <v>0</v>
      </c>
      <c r="D86" s="123">
        <v>34290.58</v>
      </c>
      <c r="E86" s="56">
        <v>408864.81</v>
      </c>
      <c r="F86" s="56">
        <v>269242.55</v>
      </c>
      <c r="H86" s="272">
        <v>62215.9</v>
      </c>
      <c r="M86" s="56">
        <v>-2040692.81</v>
      </c>
      <c r="N86" s="56">
        <v>3207738.11</v>
      </c>
      <c r="O86" s="100">
        <v>186343.87</v>
      </c>
      <c r="R86" s="100">
        <v>318960</v>
      </c>
      <c r="S86" s="100">
        <v>6000</v>
      </c>
      <c r="T86" s="124">
        <v>354690</v>
      </c>
      <c r="W86" s="124">
        <v>164238.57999999999</v>
      </c>
      <c r="X86" s="124">
        <v>73445.13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I86"/>
  <sheetViews>
    <sheetView topLeftCell="AA1" zoomScale="78" zoomScaleNormal="78" workbookViewId="0">
      <selection activeCell="AC8" sqref="AC8"/>
    </sheetView>
  </sheetViews>
  <sheetFormatPr defaultColWidth="2.75" defaultRowHeight="14.25" x14ac:dyDescent="0.2"/>
  <cols>
    <col min="1" max="1" width="5.5" bestFit="1" customWidth="1"/>
    <col min="2" max="2" width="14.75" customWidth="1"/>
    <col min="3" max="3" width="7.5" style="74" bestFit="1" customWidth="1"/>
    <col min="4" max="4" width="44.625" style="74" bestFit="1" customWidth="1"/>
    <col min="5" max="5" width="29" style="56"/>
    <col min="6" max="8" width="29" style="123"/>
    <col min="9" max="10" width="29" style="56"/>
    <col min="11" max="14" width="29" style="272"/>
    <col min="15" max="18" width="29" style="56"/>
    <col min="19" max="23" width="29" style="100"/>
    <col min="24" max="29" width="29" style="124"/>
    <col min="30" max="30" width="16.375" style="98" customWidth="1"/>
    <col min="31" max="31" width="13.5" style="37" bestFit="1" customWidth="1"/>
    <col min="32" max="32" width="17.375" style="15" bestFit="1" customWidth="1"/>
    <col min="33" max="33" width="17.625" style="18" bestFit="1" customWidth="1"/>
    <col min="34" max="34" width="19.125" style="27" bestFit="1" customWidth="1"/>
    <col min="35" max="35" width="14.625" style="72" bestFit="1" customWidth="1"/>
  </cols>
  <sheetData>
    <row r="1" spans="1:35" x14ac:dyDescent="0.2">
      <c r="E1" s="56" t="s">
        <v>590</v>
      </c>
      <c r="F1" s="123" t="s">
        <v>1437</v>
      </c>
      <c r="G1" s="123" t="s">
        <v>1438</v>
      </c>
      <c r="H1" s="123" t="s">
        <v>1439</v>
      </c>
      <c r="I1" s="56" t="s">
        <v>1441</v>
      </c>
      <c r="J1" s="56" t="s">
        <v>1442</v>
      </c>
      <c r="K1" s="272" t="s">
        <v>1444</v>
      </c>
      <c r="L1" s="272" t="s">
        <v>1445</v>
      </c>
      <c r="M1" s="272" t="s">
        <v>1446</v>
      </c>
      <c r="N1" s="272" t="s">
        <v>1447</v>
      </c>
      <c r="O1" s="56" t="s">
        <v>1448</v>
      </c>
      <c r="P1" s="56" t="s">
        <v>1449</v>
      </c>
      <c r="Q1" s="56" t="s">
        <v>1450</v>
      </c>
      <c r="R1" s="56" t="s">
        <v>1451</v>
      </c>
      <c r="S1" s="100" t="s">
        <v>1453</v>
      </c>
      <c r="T1" s="100" t="s">
        <v>1454</v>
      </c>
      <c r="U1" s="100" t="s">
        <v>1455</v>
      </c>
      <c r="V1" s="100" t="s">
        <v>1456</v>
      </c>
      <c r="W1" s="100" t="s">
        <v>1457</v>
      </c>
      <c r="X1" s="124" t="s">
        <v>1458</v>
      </c>
      <c r="Y1" s="124" t="s">
        <v>1459</v>
      </c>
      <c r="Z1" s="124" t="s">
        <v>1460</v>
      </c>
      <c r="AA1" s="124" t="s">
        <v>1461</v>
      </c>
      <c r="AB1" s="124" t="s">
        <v>1462</v>
      </c>
      <c r="AC1" s="124" t="s">
        <v>1465</v>
      </c>
      <c r="AD1" s="85" t="s">
        <v>6</v>
      </c>
      <c r="AE1" s="21" t="s">
        <v>7</v>
      </c>
      <c r="AF1" s="70" t="s">
        <v>8</v>
      </c>
      <c r="AG1" s="83" t="s">
        <v>9</v>
      </c>
      <c r="AH1" s="22" t="s">
        <v>10</v>
      </c>
      <c r="AI1" s="71" t="s">
        <v>11</v>
      </c>
    </row>
    <row r="2" spans="1:35" x14ac:dyDescent="0.2">
      <c r="B2" t="s">
        <v>57</v>
      </c>
      <c r="C2" s="74" t="s">
        <v>168</v>
      </c>
      <c r="E2" s="56" t="s">
        <v>591</v>
      </c>
      <c r="F2" s="123" t="s">
        <v>1466</v>
      </c>
      <c r="G2" s="123" t="s">
        <v>1467</v>
      </c>
      <c r="H2" s="123" t="s">
        <v>1468</v>
      </c>
      <c r="I2" s="56" t="s">
        <v>1470</v>
      </c>
      <c r="J2" s="56" t="s">
        <v>1471</v>
      </c>
      <c r="K2" s="272" t="s">
        <v>1473</v>
      </c>
      <c r="L2" s="272" t="s">
        <v>1474</v>
      </c>
      <c r="M2" s="272" t="s">
        <v>1475</v>
      </c>
      <c r="N2" s="272" t="s">
        <v>1476</v>
      </c>
      <c r="O2" s="56" t="s">
        <v>1477</v>
      </c>
      <c r="P2" s="56" t="s">
        <v>1478</v>
      </c>
      <c r="Q2" s="56" t="s">
        <v>1479</v>
      </c>
      <c r="R2" s="56" t="s">
        <v>1480</v>
      </c>
      <c r="S2" s="100" t="s">
        <v>1482</v>
      </c>
      <c r="T2" s="100" t="s">
        <v>1483</v>
      </c>
      <c r="U2" s="100" t="s">
        <v>1484</v>
      </c>
      <c r="V2" s="100" t="s">
        <v>1485</v>
      </c>
      <c r="W2" s="100" t="s">
        <v>1486</v>
      </c>
      <c r="X2" s="124" t="s">
        <v>1487</v>
      </c>
      <c r="Y2" s="124" t="s">
        <v>1488</v>
      </c>
      <c r="Z2" s="124" t="s">
        <v>1489</v>
      </c>
      <c r="AA2" s="124" t="s">
        <v>1490</v>
      </c>
      <c r="AB2" s="124" t="s">
        <v>1491</v>
      </c>
      <c r="AC2" s="124" t="s">
        <v>1494</v>
      </c>
      <c r="AD2" s="85"/>
      <c r="AE2" s="21"/>
      <c r="AF2" s="70"/>
      <c r="AG2" s="20"/>
      <c r="AH2" s="24"/>
      <c r="AI2" s="16"/>
    </row>
    <row r="3" spans="1:35" x14ac:dyDescent="0.2">
      <c r="E3" s="56" t="s">
        <v>592</v>
      </c>
      <c r="F3" s="123">
        <v>31165251.350000001</v>
      </c>
      <c r="G3" s="123">
        <v>1115975.83</v>
      </c>
      <c r="H3" s="123">
        <v>4651244.8150000004</v>
      </c>
      <c r="I3" s="56">
        <v>51418656.799999997</v>
      </c>
      <c r="J3" s="56">
        <v>40157675.560000002</v>
      </c>
      <c r="K3" s="272">
        <v>9900</v>
      </c>
      <c r="L3" s="272">
        <v>2068794.73</v>
      </c>
      <c r="M3" s="272">
        <v>67440</v>
      </c>
      <c r="N3" s="272">
        <v>91.11</v>
      </c>
      <c r="O3" s="56">
        <v>179525</v>
      </c>
      <c r="P3" s="56">
        <v>-391890.04</v>
      </c>
      <c r="Q3" s="56">
        <v>-63591198.270000003</v>
      </c>
      <c r="R3" s="56">
        <v>189694652.86000001</v>
      </c>
      <c r="S3" s="100">
        <v>30500256.52</v>
      </c>
      <c r="T3" s="100">
        <v>1504368</v>
      </c>
      <c r="U3" s="100">
        <v>992.1</v>
      </c>
      <c r="V3" s="100">
        <v>29873326.5</v>
      </c>
      <c r="W3" s="100">
        <v>736213</v>
      </c>
      <c r="X3" s="124">
        <v>41610981.780000001</v>
      </c>
      <c r="Y3" s="124">
        <v>950</v>
      </c>
      <c r="Z3" s="124">
        <v>640</v>
      </c>
      <c r="AA3" s="124">
        <v>12055779.125</v>
      </c>
      <c r="AB3" s="124">
        <v>4806921.38</v>
      </c>
      <c r="AC3" s="124">
        <v>207591</v>
      </c>
      <c r="AD3" s="85">
        <f t="shared" ref="AD3:AI3" si="0">SUM(AD4:AD86)</f>
        <v>36932471.995000012</v>
      </c>
      <c r="AE3" s="21">
        <f t="shared" si="0"/>
        <v>2146225.84</v>
      </c>
      <c r="AF3" s="70">
        <f t="shared" si="0"/>
        <v>34786246.155000009</v>
      </c>
      <c r="AG3" s="20">
        <f t="shared" si="0"/>
        <v>62615156.120000005</v>
      </c>
      <c r="AH3" s="24">
        <f t="shared" si="0"/>
        <v>58682863.285000004</v>
      </c>
      <c r="AI3" s="106">
        <f t="shared" si="0"/>
        <v>3932292.8350000009</v>
      </c>
    </row>
    <row r="4" spans="1:35" x14ac:dyDescent="0.2">
      <c r="A4" t="s">
        <v>281</v>
      </c>
      <c r="B4" t="s">
        <v>0</v>
      </c>
      <c r="C4" s="74">
        <v>5737</v>
      </c>
      <c r="D4" s="74" t="s">
        <v>605</v>
      </c>
      <c r="E4" s="56" t="s">
        <v>1500</v>
      </c>
      <c r="F4" s="123">
        <v>413814.99</v>
      </c>
      <c r="G4" s="123">
        <v>43649</v>
      </c>
      <c r="H4" s="123">
        <v>46962.8</v>
      </c>
      <c r="I4" s="56">
        <v>1711973.03</v>
      </c>
      <c r="J4" s="56">
        <v>222243.86</v>
      </c>
      <c r="L4" s="272">
        <v>17750</v>
      </c>
      <c r="Q4" s="56">
        <v>2237236.7799999998</v>
      </c>
      <c r="R4" s="56">
        <v>198336.84</v>
      </c>
      <c r="S4" s="100">
        <v>327175.98</v>
      </c>
      <c r="V4" s="100">
        <v>264440</v>
      </c>
      <c r="W4" s="100">
        <v>353170</v>
      </c>
      <c r="X4" s="124">
        <v>412130</v>
      </c>
      <c r="AA4" s="124">
        <v>134100.43</v>
      </c>
      <c r="AB4" s="124">
        <v>54368.49</v>
      </c>
      <c r="AD4" s="98">
        <f>SUM(F4:H4)</f>
        <v>504426.79</v>
      </c>
      <c r="AE4" s="44">
        <f>SUM(K4:N4)</f>
        <v>17750</v>
      </c>
      <c r="AF4" s="104">
        <f>AD4-AE4</f>
        <v>486676.79</v>
      </c>
      <c r="AG4" s="105">
        <f>SUM(S4:W4)</f>
        <v>944785.98</v>
      </c>
      <c r="AH4" s="29">
        <f>SUM(X4:AC4)</f>
        <v>600598.91999999993</v>
      </c>
      <c r="AI4" s="106">
        <f>AG4-AH4</f>
        <v>344187.06000000006</v>
      </c>
    </row>
    <row r="5" spans="1:35" x14ac:dyDescent="0.2">
      <c r="A5" t="s">
        <v>281</v>
      </c>
      <c r="B5" t="s">
        <v>0</v>
      </c>
      <c r="C5" s="74">
        <v>4213</v>
      </c>
      <c r="D5" s="74" t="s">
        <v>606</v>
      </c>
      <c r="E5" s="56" t="s">
        <v>1501</v>
      </c>
      <c r="F5" s="123">
        <v>137016.76999999999</v>
      </c>
      <c r="G5" s="123">
        <v>133956.75</v>
      </c>
      <c r="H5" s="123">
        <v>89799.88</v>
      </c>
      <c r="I5" s="56">
        <v>639532.41</v>
      </c>
      <c r="J5" s="56">
        <v>250432.09</v>
      </c>
      <c r="L5" s="272">
        <v>14250</v>
      </c>
      <c r="Q5" s="56">
        <v>-776767.69</v>
      </c>
      <c r="R5" s="56">
        <v>2159407.13</v>
      </c>
      <c r="S5" s="100">
        <v>368180.54</v>
      </c>
      <c r="V5" s="100">
        <v>347820</v>
      </c>
      <c r="X5" s="124">
        <v>562680</v>
      </c>
      <c r="AA5" s="124">
        <v>224208.71</v>
      </c>
      <c r="AB5" s="124">
        <v>46052.37</v>
      </c>
      <c r="AD5" s="98">
        <f t="shared" ref="AD5:AD68" si="1">SUM(F5:H5)</f>
        <v>360773.4</v>
      </c>
      <c r="AE5" s="44">
        <f t="shared" ref="AE5:AE68" si="2">SUM(K5:N5)</f>
        <v>14250</v>
      </c>
      <c r="AF5" s="104">
        <f t="shared" ref="AF5:AF68" si="3">AD5-AE5</f>
        <v>346523.4</v>
      </c>
      <c r="AG5" s="105">
        <f t="shared" ref="AG5:AG68" si="4">SUM(S5:W5)</f>
        <v>716000.54</v>
      </c>
      <c r="AH5" s="29">
        <f t="shared" ref="AH5:AH68" si="5">SUM(X5:AC5)</f>
        <v>832941.08</v>
      </c>
      <c r="AI5" s="106">
        <f t="shared" ref="AI5:AI68" si="6">AG5-AH5</f>
        <v>-116940.53999999992</v>
      </c>
    </row>
    <row r="6" spans="1:35" x14ac:dyDescent="0.2">
      <c r="A6" t="s">
        <v>281</v>
      </c>
      <c r="B6" t="s">
        <v>0</v>
      </c>
      <c r="C6" s="74">
        <v>4949</v>
      </c>
      <c r="D6" s="74" t="s">
        <v>607</v>
      </c>
      <c r="E6" s="56" t="s">
        <v>1502</v>
      </c>
      <c r="F6" s="123">
        <v>212336.26</v>
      </c>
      <c r="G6" s="123">
        <v>106774.86</v>
      </c>
      <c r="H6" s="123">
        <v>93832.36</v>
      </c>
      <c r="I6" s="56">
        <v>932551.06</v>
      </c>
      <c r="J6" s="56">
        <v>758935.85</v>
      </c>
      <c r="L6" s="272">
        <v>12900</v>
      </c>
      <c r="Q6" s="56">
        <v>-710929.95</v>
      </c>
      <c r="R6" s="56">
        <v>3104237.14</v>
      </c>
      <c r="S6" s="100">
        <v>322000.53999999998</v>
      </c>
      <c r="V6" s="100">
        <v>486270</v>
      </c>
      <c r="X6" s="124">
        <v>637226</v>
      </c>
      <c r="AA6" s="124">
        <v>121831.31</v>
      </c>
      <c r="AB6" s="124">
        <v>46878.03</v>
      </c>
      <c r="AD6" s="98">
        <f t="shared" si="1"/>
        <v>412943.48</v>
      </c>
      <c r="AE6" s="44">
        <f t="shared" si="2"/>
        <v>12900</v>
      </c>
      <c r="AF6" s="104">
        <f t="shared" si="3"/>
        <v>400043.48</v>
      </c>
      <c r="AG6" s="105">
        <f t="shared" si="4"/>
        <v>808270.54</v>
      </c>
      <c r="AH6" s="29">
        <f t="shared" si="5"/>
        <v>805935.34000000008</v>
      </c>
      <c r="AI6" s="106">
        <f t="shared" si="6"/>
        <v>2335.1999999999534</v>
      </c>
    </row>
    <row r="7" spans="1:35" x14ac:dyDescent="0.2">
      <c r="A7" t="s">
        <v>281</v>
      </c>
      <c r="B7" t="s">
        <v>0</v>
      </c>
      <c r="C7" s="74">
        <v>7233</v>
      </c>
      <c r="D7" s="74" t="s">
        <v>608</v>
      </c>
      <c r="E7" s="56" t="s">
        <v>1503</v>
      </c>
      <c r="F7" s="123">
        <v>613899.43000000005</v>
      </c>
      <c r="G7" s="123">
        <v>124598.96</v>
      </c>
      <c r="H7" s="123">
        <v>63518.29</v>
      </c>
      <c r="I7" s="56">
        <v>176123.32</v>
      </c>
      <c r="J7" s="56">
        <v>149552.18</v>
      </c>
      <c r="L7" s="272">
        <v>40700</v>
      </c>
      <c r="Q7" s="56">
        <v>-644520.21</v>
      </c>
      <c r="R7" s="56">
        <v>1481598.18</v>
      </c>
      <c r="S7" s="100">
        <v>504011.44</v>
      </c>
      <c r="T7" s="100">
        <v>610000</v>
      </c>
      <c r="V7" s="100">
        <v>485940</v>
      </c>
      <c r="X7" s="124">
        <v>777165</v>
      </c>
      <c r="AA7" s="124">
        <v>444524.78</v>
      </c>
      <c r="AB7" s="124">
        <v>45999.45</v>
      </c>
      <c r="AD7" s="98">
        <f t="shared" si="1"/>
        <v>802016.68</v>
      </c>
      <c r="AE7" s="44">
        <f t="shared" si="2"/>
        <v>40700</v>
      </c>
      <c r="AF7" s="104">
        <f t="shared" si="3"/>
        <v>761316.68</v>
      </c>
      <c r="AG7" s="105">
        <f t="shared" si="4"/>
        <v>1599951.44</v>
      </c>
      <c r="AH7" s="29">
        <f t="shared" si="5"/>
        <v>1267689.23</v>
      </c>
      <c r="AI7" s="106">
        <f t="shared" si="6"/>
        <v>332262.20999999996</v>
      </c>
    </row>
    <row r="8" spans="1:35" x14ac:dyDescent="0.2">
      <c r="A8" t="s">
        <v>281</v>
      </c>
      <c r="B8" t="s">
        <v>0</v>
      </c>
      <c r="C8" s="74">
        <v>5081</v>
      </c>
      <c r="D8" s="74" t="s">
        <v>609</v>
      </c>
      <c r="E8" s="56" t="s">
        <v>1504</v>
      </c>
      <c r="F8" s="123">
        <v>430013.48</v>
      </c>
      <c r="G8" s="123">
        <v>7063.3</v>
      </c>
      <c r="H8" s="123">
        <v>22355.5</v>
      </c>
      <c r="I8" s="56">
        <v>52200.94</v>
      </c>
      <c r="J8" s="56">
        <v>816184.37</v>
      </c>
      <c r="L8" s="272">
        <v>48450</v>
      </c>
      <c r="Q8" s="56">
        <v>-2064273.85</v>
      </c>
      <c r="R8" s="56">
        <v>3577514.61</v>
      </c>
      <c r="S8" s="100">
        <v>268009.34999999998</v>
      </c>
      <c r="V8" s="100">
        <v>323730</v>
      </c>
      <c r="W8" s="100">
        <v>59900</v>
      </c>
      <c r="X8" s="124">
        <v>584460</v>
      </c>
      <c r="AA8" s="124">
        <v>237942.33</v>
      </c>
      <c r="AB8" s="124">
        <v>23585.19</v>
      </c>
      <c r="AD8" s="98">
        <f t="shared" si="1"/>
        <v>459432.27999999997</v>
      </c>
      <c r="AE8" s="44">
        <f t="shared" si="2"/>
        <v>48450</v>
      </c>
      <c r="AF8" s="104">
        <f t="shared" si="3"/>
        <v>410982.27999999997</v>
      </c>
      <c r="AG8" s="105">
        <f t="shared" si="4"/>
        <v>651639.35</v>
      </c>
      <c r="AH8" s="29">
        <f t="shared" si="5"/>
        <v>845987.5199999999</v>
      </c>
      <c r="AI8" s="106">
        <f t="shared" si="6"/>
        <v>-194348.16999999993</v>
      </c>
    </row>
    <row r="9" spans="1:35" x14ac:dyDescent="0.2">
      <c r="A9" t="s">
        <v>281</v>
      </c>
      <c r="B9" t="s">
        <v>0</v>
      </c>
      <c r="C9" s="74">
        <v>1868</v>
      </c>
      <c r="D9" s="74" t="s">
        <v>610</v>
      </c>
      <c r="E9" s="56" t="s">
        <v>1505</v>
      </c>
      <c r="F9" s="123">
        <v>214294.75</v>
      </c>
      <c r="G9" s="123">
        <v>3847.93</v>
      </c>
      <c r="H9" s="123">
        <v>20379.53</v>
      </c>
      <c r="I9" s="56">
        <v>416144.74</v>
      </c>
      <c r="J9" s="56">
        <v>196016.87</v>
      </c>
      <c r="L9" s="272">
        <v>17643.900000000001</v>
      </c>
      <c r="Q9" s="56">
        <v>819702.64</v>
      </c>
      <c r="R9" s="56">
        <v>80851.62</v>
      </c>
      <c r="S9" s="100">
        <v>111270.54</v>
      </c>
      <c r="V9" s="100">
        <v>333790</v>
      </c>
      <c r="X9" s="124">
        <v>378100</v>
      </c>
      <c r="AA9" s="124">
        <v>96615.76</v>
      </c>
      <c r="AB9" s="124">
        <v>36362.120000000003</v>
      </c>
      <c r="AD9" s="98">
        <f t="shared" si="1"/>
        <v>238522.21</v>
      </c>
      <c r="AE9" s="44">
        <f t="shared" si="2"/>
        <v>17643.900000000001</v>
      </c>
      <c r="AF9" s="104">
        <f t="shared" si="3"/>
        <v>220878.31</v>
      </c>
      <c r="AG9" s="105">
        <f t="shared" si="4"/>
        <v>445060.54</v>
      </c>
      <c r="AH9" s="29">
        <f t="shared" si="5"/>
        <v>511077.88</v>
      </c>
      <c r="AI9" s="106">
        <f t="shared" si="6"/>
        <v>-66017.340000000026</v>
      </c>
    </row>
    <row r="10" spans="1:35" x14ac:dyDescent="0.2">
      <c r="A10" t="s">
        <v>281</v>
      </c>
      <c r="B10" t="s">
        <v>0</v>
      </c>
      <c r="C10" s="74">
        <v>7126</v>
      </c>
      <c r="D10" s="74" t="s">
        <v>611</v>
      </c>
      <c r="E10" s="56" t="s">
        <v>1506</v>
      </c>
      <c r="F10" s="123">
        <v>509159.27</v>
      </c>
      <c r="G10" s="123">
        <v>11610.69</v>
      </c>
      <c r="H10" s="123">
        <v>91052.36</v>
      </c>
      <c r="I10" s="56">
        <v>996526.89</v>
      </c>
      <c r="J10" s="56">
        <v>1852103.45</v>
      </c>
      <c r="L10" s="272">
        <v>18750</v>
      </c>
      <c r="Q10" s="56">
        <v>962353.97</v>
      </c>
      <c r="R10" s="56">
        <v>2359303.7200000002</v>
      </c>
      <c r="S10" s="100">
        <v>341089.48</v>
      </c>
      <c r="T10" s="100">
        <v>264000</v>
      </c>
      <c r="V10" s="100">
        <v>392980</v>
      </c>
      <c r="X10" s="124">
        <v>587730</v>
      </c>
      <c r="AA10" s="124">
        <v>160567.73000000001</v>
      </c>
      <c r="AB10" s="124">
        <v>95154.78</v>
      </c>
      <c r="AD10" s="98">
        <f t="shared" si="1"/>
        <v>611822.32000000007</v>
      </c>
      <c r="AE10" s="44">
        <f t="shared" si="2"/>
        <v>18750</v>
      </c>
      <c r="AF10" s="104">
        <f t="shared" si="3"/>
        <v>593072.32000000007</v>
      </c>
      <c r="AG10" s="105">
        <f t="shared" si="4"/>
        <v>998069.48</v>
      </c>
      <c r="AH10" s="29">
        <f t="shared" si="5"/>
        <v>843452.51</v>
      </c>
      <c r="AI10" s="106">
        <f t="shared" si="6"/>
        <v>154616.96999999997</v>
      </c>
    </row>
    <row r="11" spans="1:35" x14ac:dyDescent="0.2">
      <c r="A11" t="s">
        <v>281</v>
      </c>
      <c r="B11" t="s">
        <v>0</v>
      </c>
      <c r="C11" s="74">
        <v>2671</v>
      </c>
      <c r="D11" s="74" t="s">
        <v>612</v>
      </c>
      <c r="E11" s="56" t="s">
        <v>1507</v>
      </c>
      <c r="F11" s="123">
        <v>47227.46</v>
      </c>
      <c r="G11" s="123">
        <v>10734.77</v>
      </c>
      <c r="H11" s="123">
        <v>39630.39</v>
      </c>
      <c r="I11" s="56">
        <v>776080.62</v>
      </c>
      <c r="J11" s="56">
        <v>210288.22</v>
      </c>
      <c r="Q11" s="56">
        <v>-977845.78</v>
      </c>
      <c r="R11" s="56">
        <v>2243800.1</v>
      </c>
      <c r="S11" s="100">
        <v>85000.54</v>
      </c>
      <c r="V11" s="100">
        <v>251990</v>
      </c>
      <c r="X11" s="124">
        <v>375950</v>
      </c>
      <c r="AA11" s="124">
        <v>85927.99</v>
      </c>
      <c r="AB11" s="124">
        <v>48778.41</v>
      </c>
      <c r="AD11" s="98">
        <f t="shared" si="1"/>
        <v>97592.62</v>
      </c>
      <c r="AE11" s="44">
        <f t="shared" si="2"/>
        <v>0</v>
      </c>
      <c r="AF11" s="104">
        <f t="shared" si="3"/>
        <v>97592.62</v>
      </c>
      <c r="AG11" s="105">
        <f t="shared" si="4"/>
        <v>336990.54</v>
      </c>
      <c r="AH11" s="29">
        <f t="shared" si="5"/>
        <v>510656.4</v>
      </c>
      <c r="AI11" s="106">
        <f t="shared" si="6"/>
        <v>-173665.86000000004</v>
      </c>
    </row>
    <row r="12" spans="1:35" ht="13.5" customHeight="1" x14ac:dyDescent="0.2">
      <c r="A12" t="s">
        <v>281</v>
      </c>
      <c r="B12" t="s">
        <v>0</v>
      </c>
      <c r="C12" s="74">
        <v>4454</v>
      </c>
      <c r="D12" s="74" t="s">
        <v>613</v>
      </c>
      <c r="E12" s="56" t="s">
        <v>1508</v>
      </c>
      <c r="F12" s="123">
        <v>654174.77</v>
      </c>
      <c r="G12" s="123">
        <v>19176.060000000001</v>
      </c>
      <c r="H12" s="123">
        <v>54930.44</v>
      </c>
      <c r="I12" s="56">
        <v>164559.99</v>
      </c>
      <c r="J12" s="56">
        <v>143591.07999999999</v>
      </c>
      <c r="L12" s="272">
        <v>13650</v>
      </c>
      <c r="Q12" s="56">
        <v>-1374816.06</v>
      </c>
      <c r="R12" s="56">
        <v>2541297.98</v>
      </c>
      <c r="S12" s="100">
        <v>257269.08</v>
      </c>
      <c r="V12" s="100">
        <v>336560</v>
      </c>
      <c r="X12" s="124">
        <v>508880</v>
      </c>
      <c r="AA12" s="124">
        <v>164398.19</v>
      </c>
      <c r="AB12" s="124">
        <v>42505.47</v>
      </c>
      <c r="AD12" s="98">
        <f t="shared" si="1"/>
        <v>728281.27</v>
      </c>
      <c r="AE12" s="44">
        <f t="shared" si="2"/>
        <v>13650</v>
      </c>
      <c r="AF12" s="104">
        <f t="shared" si="3"/>
        <v>714631.27</v>
      </c>
      <c r="AG12" s="105">
        <f t="shared" si="4"/>
        <v>593829.07999999996</v>
      </c>
      <c r="AH12" s="29">
        <f t="shared" si="5"/>
        <v>715783.65999999992</v>
      </c>
      <c r="AI12" s="106">
        <f t="shared" si="6"/>
        <v>-121954.57999999996</v>
      </c>
    </row>
    <row r="13" spans="1:35" x14ac:dyDescent="0.2">
      <c r="A13" t="s">
        <v>281</v>
      </c>
      <c r="B13" t="s">
        <v>0</v>
      </c>
      <c r="C13" s="74">
        <v>3077</v>
      </c>
      <c r="D13" s="74" t="s">
        <v>614</v>
      </c>
      <c r="E13" s="56" t="s">
        <v>1509</v>
      </c>
      <c r="F13" s="123">
        <v>468001.85</v>
      </c>
      <c r="G13" s="123">
        <v>8592.59</v>
      </c>
      <c r="H13" s="123">
        <v>46790.52</v>
      </c>
      <c r="I13" s="56">
        <v>1978053.89</v>
      </c>
      <c r="J13" s="56">
        <v>208105.47</v>
      </c>
      <c r="L13" s="272">
        <v>31700</v>
      </c>
      <c r="Q13" s="56">
        <v>448535.85</v>
      </c>
      <c r="R13" s="56">
        <v>2357450.56</v>
      </c>
      <c r="S13" s="100">
        <v>172122.12</v>
      </c>
      <c r="V13" s="100">
        <v>116840</v>
      </c>
      <c r="X13" s="124">
        <v>164840</v>
      </c>
      <c r="AA13" s="124">
        <v>133194.01</v>
      </c>
      <c r="AB13" s="124">
        <v>43825.2</v>
      </c>
      <c r="AD13" s="98">
        <f t="shared" si="1"/>
        <v>523384.96</v>
      </c>
      <c r="AE13" s="44">
        <f t="shared" si="2"/>
        <v>31700</v>
      </c>
      <c r="AF13" s="104">
        <f t="shared" si="3"/>
        <v>491684.96</v>
      </c>
      <c r="AG13" s="105">
        <f t="shared" si="4"/>
        <v>288962.12</v>
      </c>
      <c r="AH13" s="29">
        <f t="shared" si="5"/>
        <v>341859.21</v>
      </c>
      <c r="AI13" s="16">
        <f t="shared" si="6"/>
        <v>-52897.090000000026</v>
      </c>
    </row>
    <row r="14" spans="1:35" x14ac:dyDescent="0.2">
      <c r="A14" t="s">
        <v>281</v>
      </c>
      <c r="B14" t="s">
        <v>0</v>
      </c>
      <c r="C14" s="74">
        <v>2778</v>
      </c>
      <c r="D14" s="74" t="s">
        <v>615</v>
      </c>
      <c r="E14" s="56" t="s">
        <v>1510</v>
      </c>
      <c r="F14" s="123">
        <v>212668.18</v>
      </c>
      <c r="G14" s="123">
        <v>27135.14</v>
      </c>
      <c r="H14" s="123">
        <v>39598.36</v>
      </c>
      <c r="I14" s="56">
        <v>1044730.85</v>
      </c>
      <c r="J14" s="56">
        <v>687869.09</v>
      </c>
      <c r="L14" s="272">
        <v>12300</v>
      </c>
      <c r="Q14" s="56">
        <v>-1273945.6299999999</v>
      </c>
      <c r="R14" s="56">
        <v>3416597.09</v>
      </c>
      <c r="S14" s="100">
        <v>189498.83</v>
      </c>
      <c r="V14" s="100">
        <v>234630</v>
      </c>
      <c r="X14" s="124">
        <v>374940</v>
      </c>
      <c r="AA14" s="124">
        <v>95144.35</v>
      </c>
      <c r="AB14" s="124">
        <v>82033.320000000007</v>
      </c>
      <c r="AD14" s="98">
        <f t="shared" si="1"/>
        <v>279401.68</v>
      </c>
      <c r="AE14" s="44">
        <f t="shared" si="2"/>
        <v>12300</v>
      </c>
      <c r="AF14" s="104">
        <f t="shared" si="3"/>
        <v>267101.68</v>
      </c>
      <c r="AG14" s="105">
        <f t="shared" si="4"/>
        <v>424128.82999999996</v>
      </c>
      <c r="AH14" s="29">
        <f t="shared" si="5"/>
        <v>552117.66999999993</v>
      </c>
      <c r="AI14" s="16">
        <f t="shared" si="6"/>
        <v>-127988.83999999997</v>
      </c>
    </row>
    <row r="15" spans="1:35" x14ac:dyDescent="0.2">
      <c r="A15" t="s">
        <v>281</v>
      </c>
      <c r="B15" t="s">
        <v>0</v>
      </c>
      <c r="C15" s="74">
        <v>4143</v>
      </c>
      <c r="D15" s="74" t="s">
        <v>616</v>
      </c>
      <c r="E15" s="56" t="s">
        <v>1511</v>
      </c>
      <c r="F15" s="123">
        <v>460013.19</v>
      </c>
      <c r="G15" s="123">
        <v>27413.07</v>
      </c>
      <c r="H15" s="123">
        <v>24484.84</v>
      </c>
      <c r="I15" s="56">
        <v>2346038.0299999998</v>
      </c>
      <c r="J15" s="56">
        <v>363684.99</v>
      </c>
      <c r="L15" s="272">
        <v>28923.05</v>
      </c>
      <c r="Q15" s="56">
        <v>259438.22</v>
      </c>
      <c r="R15" s="56">
        <v>3110817.16</v>
      </c>
      <c r="S15" s="100">
        <v>281913.09000000003</v>
      </c>
      <c r="V15" s="100">
        <v>334360</v>
      </c>
      <c r="X15" s="124">
        <v>432910</v>
      </c>
      <c r="AA15" s="124">
        <v>142821.56</v>
      </c>
      <c r="AB15" s="124">
        <v>182556.84</v>
      </c>
      <c r="AD15" s="98">
        <f t="shared" si="1"/>
        <v>511911.10000000003</v>
      </c>
      <c r="AE15" s="44">
        <f t="shared" si="2"/>
        <v>28923.05</v>
      </c>
      <c r="AF15" s="104">
        <f t="shared" si="3"/>
        <v>482988.05000000005</v>
      </c>
      <c r="AG15" s="105">
        <f t="shared" si="4"/>
        <v>616273.09000000008</v>
      </c>
      <c r="AH15" s="29">
        <f t="shared" si="5"/>
        <v>758288.4</v>
      </c>
      <c r="AI15" s="16">
        <f t="shared" si="6"/>
        <v>-142015.30999999994</v>
      </c>
    </row>
    <row r="16" spans="1:35" x14ac:dyDescent="0.2">
      <c r="A16" t="s">
        <v>281</v>
      </c>
      <c r="B16" t="s">
        <v>0</v>
      </c>
      <c r="C16" s="74">
        <v>5018</v>
      </c>
      <c r="D16" s="74" t="s">
        <v>617</v>
      </c>
      <c r="E16" s="56" t="s">
        <v>1512</v>
      </c>
      <c r="F16" s="123">
        <v>85682.22</v>
      </c>
      <c r="G16" s="123">
        <v>37049.33</v>
      </c>
      <c r="H16" s="123">
        <v>57251.9</v>
      </c>
      <c r="I16" s="56">
        <v>1480828.78</v>
      </c>
      <c r="J16" s="56">
        <v>812573.93</v>
      </c>
      <c r="L16" s="272">
        <v>20340</v>
      </c>
      <c r="Q16" s="56">
        <v>-1656150.79</v>
      </c>
      <c r="R16" s="56">
        <v>4381554.71</v>
      </c>
      <c r="S16" s="100">
        <v>267589.98</v>
      </c>
      <c r="V16" s="100">
        <v>316860</v>
      </c>
      <c r="X16" s="124">
        <v>517950</v>
      </c>
      <c r="AA16" s="124">
        <v>242448.2</v>
      </c>
      <c r="AB16" s="124">
        <v>58479.54</v>
      </c>
      <c r="AD16" s="98">
        <f t="shared" si="1"/>
        <v>179983.45</v>
      </c>
      <c r="AE16" s="44">
        <f t="shared" si="2"/>
        <v>20340</v>
      </c>
      <c r="AF16" s="104">
        <f t="shared" si="3"/>
        <v>159643.45000000001</v>
      </c>
      <c r="AG16" s="105">
        <f t="shared" si="4"/>
        <v>584449.98</v>
      </c>
      <c r="AH16" s="29">
        <f t="shared" si="5"/>
        <v>818877.74</v>
      </c>
      <c r="AI16" s="16">
        <f t="shared" si="6"/>
        <v>-234427.76</v>
      </c>
    </row>
    <row r="17" spans="1:35" x14ac:dyDescent="0.2">
      <c r="A17" t="s">
        <v>281</v>
      </c>
      <c r="B17" t="s">
        <v>0</v>
      </c>
      <c r="C17" s="74">
        <v>3532</v>
      </c>
      <c r="D17" s="74" t="s">
        <v>618</v>
      </c>
      <c r="E17" s="56" t="s">
        <v>1513</v>
      </c>
      <c r="F17" s="123">
        <v>688566.61</v>
      </c>
      <c r="G17" s="123">
        <v>2069.9899999999998</v>
      </c>
      <c r="H17" s="123">
        <v>36935.86</v>
      </c>
      <c r="I17" s="56">
        <v>276240.88</v>
      </c>
      <c r="J17" s="56">
        <v>17218.75</v>
      </c>
      <c r="L17" s="272">
        <v>19200</v>
      </c>
      <c r="Q17" s="56">
        <v>-1708144.11</v>
      </c>
      <c r="R17" s="56">
        <v>2824820.87</v>
      </c>
      <c r="S17" s="100">
        <v>257784.8</v>
      </c>
      <c r="V17" s="100">
        <v>356470</v>
      </c>
      <c r="W17" s="100">
        <v>8000</v>
      </c>
      <c r="X17" s="124">
        <v>547040</v>
      </c>
      <c r="AA17" s="124">
        <v>116596.71</v>
      </c>
      <c r="AB17" s="124">
        <v>42146.76</v>
      </c>
      <c r="AD17" s="98">
        <f t="shared" si="1"/>
        <v>727572.46</v>
      </c>
      <c r="AE17" s="44">
        <f t="shared" si="2"/>
        <v>19200</v>
      </c>
      <c r="AF17" s="104">
        <f t="shared" si="3"/>
        <v>708372.46</v>
      </c>
      <c r="AG17" s="105">
        <f t="shared" si="4"/>
        <v>622254.80000000005</v>
      </c>
      <c r="AH17" s="29">
        <f t="shared" si="5"/>
        <v>705783.47</v>
      </c>
      <c r="AI17" s="16">
        <f t="shared" si="6"/>
        <v>-83528.669999999925</v>
      </c>
    </row>
    <row r="18" spans="1:35" x14ac:dyDescent="0.2">
      <c r="A18" t="s">
        <v>281</v>
      </c>
      <c r="B18" t="s">
        <v>0</v>
      </c>
      <c r="C18" s="74">
        <v>5707</v>
      </c>
      <c r="D18" s="74" t="s">
        <v>619</v>
      </c>
      <c r="E18" s="56" t="s">
        <v>1514</v>
      </c>
      <c r="F18" s="123">
        <v>573053.14</v>
      </c>
      <c r="G18" s="123">
        <v>37136.04</v>
      </c>
      <c r="H18" s="123">
        <v>73606.720000000001</v>
      </c>
      <c r="I18" s="56">
        <v>185606.35</v>
      </c>
      <c r="J18" s="56">
        <v>294358.90000000002</v>
      </c>
      <c r="L18" s="272">
        <v>16500</v>
      </c>
      <c r="Q18" s="56">
        <v>-963353.23</v>
      </c>
      <c r="R18" s="56">
        <v>2287611.84</v>
      </c>
      <c r="S18" s="100">
        <v>372318.78</v>
      </c>
      <c r="V18" s="100">
        <v>385160</v>
      </c>
      <c r="X18" s="124">
        <v>625250</v>
      </c>
      <c r="AA18" s="124">
        <v>224414.77</v>
      </c>
      <c r="AB18" s="124">
        <v>31180.47</v>
      </c>
      <c r="AD18" s="98">
        <f t="shared" si="1"/>
        <v>683795.9</v>
      </c>
      <c r="AE18" s="44">
        <f t="shared" si="2"/>
        <v>16500</v>
      </c>
      <c r="AF18" s="104">
        <f t="shared" si="3"/>
        <v>667295.9</v>
      </c>
      <c r="AG18" s="105">
        <f t="shared" si="4"/>
        <v>757478.78</v>
      </c>
      <c r="AH18" s="29">
        <f t="shared" si="5"/>
        <v>880845.24</v>
      </c>
      <c r="AI18" s="16">
        <f t="shared" si="6"/>
        <v>-123366.45999999996</v>
      </c>
    </row>
    <row r="19" spans="1:35" x14ac:dyDescent="0.2">
      <c r="A19" t="s">
        <v>281</v>
      </c>
      <c r="B19" t="s">
        <v>0</v>
      </c>
      <c r="C19" s="74">
        <v>3845</v>
      </c>
      <c r="D19" s="74" t="s">
        <v>620</v>
      </c>
      <c r="E19" s="56" t="s">
        <v>1515</v>
      </c>
      <c r="F19" s="123">
        <v>316484.38</v>
      </c>
      <c r="G19" s="123">
        <v>52951.53</v>
      </c>
      <c r="H19" s="123">
        <v>24049.18</v>
      </c>
      <c r="I19" s="56">
        <v>28719.41</v>
      </c>
      <c r="J19" s="56">
        <v>44587.81</v>
      </c>
      <c r="L19" s="272">
        <v>8550</v>
      </c>
      <c r="Q19" s="56">
        <v>-2056242.82</v>
      </c>
      <c r="R19" s="56">
        <v>2658489.6</v>
      </c>
      <c r="S19" s="100">
        <v>228650.07</v>
      </c>
      <c r="V19" s="100">
        <v>446190</v>
      </c>
      <c r="X19" s="124">
        <v>642700</v>
      </c>
      <c r="AA19" s="124">
        <v>118950.85</v>
      </c>
      <c r="AB19" s="124">
        <v>37596.69</v>
      </c>
      <c r="AD19" s="98">
        <f t="shared" si="1"/>
        <v>393485.09</v>
      </c>
      <c r="AE19" s="44">
        <f t="shared" si="2"/>
        <v>8550</v>
      </c>
      <c r="AF19" s="104">
        <f t="shared" si="3"/>
        <v>384935.09</v>
      </c>
      <c r="AG19" s="105">
        <f t="shared" si="4"/>
        <v>674840.07000000007</v>
      </c>
      <c r="AH19" s="29">
        <f t="shared" si="5"/>
        <v>799247.54</v>
      </c>
      <c r="AI19" s="16">
        <f t="shared" si="6"/>
        <v>-124407.46999999997</v>
      </c>
    </row>
    <row r="20" spans="1:35" x14ac:dyDescent="0.2">
      <c r="A20" t="s">
        <v>281</v>
      </c>
      <c r="B20" t="s">
        <v>0</v>
      </c>
      <c r="C20" s="74">
        <v>2875</v>
      </c>
      <c r="D20" s="74" t="s">
        <v>621</v>
      </c>
      <c r="E20" s="56" t="s">
        <v>1516</v>
      </c>
      <c r="F20" s="123">
        <v>632540.67000000004</v>
      </c>
      <c r="G20" s="123">
        <v>23601.95</v>
      </c>
      <c r="H20" s="123">
        <v>67247.600000000006</v>
      </c>
      <c r="I20" s="56">
        <v>4368248.1100000003</v>
      </c>
      <c r="J20" s="56">
        <v>128048.43</v>
      </c>
      <c r="L20" s="272">
        <v>15990</v>
      </c>
      <c r="Q20" s="56">
        <v>4526352.97</v>
      </c>
      <c r="R20" s="56">
        <v>712043.8</v>
      </c>
      <c r="S20" s="100">
        <v>245570.95</v>
      </c>
      <c r="V20" s="100">
        <v>427010</v>
      </c>
      <c r="X20" s="124">
        <v>493468</v>
      </c>
      <c r="AA20" s="124">
        <v>82408.639999999999</v>
      </c>
      <c r="AB20" s="124">
        <v>48397.32</v>
      </c>
      <c r="AD20" s="98">
        <f t="shared" si="1"/>
        <v>723390.22</v>
      </c>
      <c r="AE20" s="44">
        <f t="shared" si="2"/>
        <v>15990</v>
      </c>
      <c r="AF20" s="104">
        <f t="shared" si="3"/>
        <v>707400.22</v>
      </c>
      <c r="AG20" s="105">
        <f t="shared" si="4"/>
        <v>672580.95</v>
      </c>
      <c r="AH20" s="29">
        <f t="shared" si="5"/>
        <v>624273.96</v>
      </c>
      <c r="AI20" s="16">
        <f t="shared" si="6"/>
        <v>48306.989999999991</v>
      </c>
    </row>
    <row r="21" spans="1:35" x14ac:dyDescent="0.2">
      <c r="A21" t="s">
        <v>281</v>
      </c>
      <c r="B21" t="s">
        <v>0</v>
      </c>
      <c r="C21" s="74">
        <v>3123</v>
      </c>
      <c r="D21" s="74" t="s">
        <v>622</v>
      </c>
      <c r="E21" s="56" t="s">
        <v>1517</v>
      </c>
      <c r="F21" s="123">
        <v>186961.4</v>
      </c>
      <c r="G21" s="123">
        <v>20563.25</v>
      </c>
      <c r="H21" s="123">
        <v>83089.87</v>
      </c>
      <c r="I21" s="56">
        <v>269015.94</v>
      </c>
      <c r="J21" s="56">
        <v>754136.51</v>
      </c>
      <c r="L21" s="272">
        <v>16081.3</v>
      </c>
      <c r="Q21" s="56">
        <v>-2649304.42</v>
      </c>
      <c r="R21" s="56">
        <v>4272663.5999999996</v>
      </c>
      <c r="S21" s="100">
        <v>182137.67</v>
      </c>
      <c r="V21" s="100">
        <v>234670</v>
      </c>
      <c r="X21" s="124">
        <v>409360</v>
      </c>
      <c r="AA21" s="124">
        <v>139257.67000000001</v>
      </c>
      <c r="AB21" s="124">
        <v>86118.51</v>
      </c>
      <c r="AD21" s="98">
        <f t="shared" si="1"/>
        <v>290614.52</v>
      </c>
      <c r="AE21" s="44">
        <f t="shared" si="2"/>
        <v>16081.3</v>
      </c>
      <c r="AF21" s="104">
        <f t="shared" si="3"/>
        <v>274533.22000000003</v>
      </c>
      <c r="AG21" s="105">
        <f t="shared" si="4"/>
        <v>416807.67000000004</v>
      </c>
      <c r="AH21" s="29">
        <f t="shared" si="5"/>
        <v>634736.18000000005</v>
      </c>
      <c r="AI21" s="16">
        <f t="shared" si="6"/>
        <v>-217928.51</v>
      </c>
    </row>
    <row r="22" spans="1:35" x14ac:dyDescent="0.2">
      <c r="A22" t="s">
        <v>281</v>
      </c>
      <c r="B22" t="s">
        <v>0</v>
      </c>
      <c r="C22" s="74">
        <v>3601</v>
      </c>
      <c r="D22" s="74" t="s">
        <v>623</v>
      </c>
      <c r="E22" s="56" t="s">
        <v>1518</v>
      </c>
      <c r="F22" s="123">
        <v>161288.9</v>
      </c>
      <c r="G22" s="123">
        <v>112826.95</v>
      </c>
      <c r="H22" s="123">
        <v>27116.89</v>
      </c>
      <c r="I22" s="56">
        <v>1335351.33</v>
      </c>
      <c r="J22" s="56">
        <v>114312.6</v>
      </c>
      <c r="L22" s="272">
        <v>24000</v>
      </c>
      <c r="Q22" s="56">
        <v>-156661.68</v>
      </c>
      <c r="R22" s="56">
        <v>2054348.01</v>
      </c>
      <c r="S22" s="100">
        <v>209191.4</v>
      </c>
      <c r="V22" s="100">
        <v>230230</v>
      </c>
      <c r="X22" s="124">
        <v>367450</v>
      </c>
      <c r="AA22" s="124">
        <v>162902.12</v>
      </c>
      <c r="AB22" s="124">
        <v>40628.94</v>
      </c>
      <c r="AD22" s="98">
        <f t="shared" si="1"/>
        <v>301232.74</v>
      </c>
      <c r="AE22" s="44">
        <f t="shared" si="2"/>
        <v>24000</v>
      </c>
      <c r="AF22" s="104">
        <f t="shared" si="3"/>
        <v>277232.74</v>
      </c>
      <c r="AG22" s="105">
        <f t="shared" si="4"/>
        <v>439421.4</v>
      </c>
      <c r="AH22" s="29">
        <f t="shared" si="5"/>
        <v>570981.06000000006</v>
      </c>
      <c r="AI22" s="16">
        <f t="shared" si="6"/>
        <v>-131559.66000000003</v>
      </c>
    </row>
    <row r="23" spans="1:35" x14ac:dyDescent="0.2">
      <c r="A23" t="s">
        <v>281</v>
      </c>
      <c r="B23" t="s">
        <v>0</v>
      </c>
      <c r="C23" s="74">
        <v>3870</v>
      </c>
      <c r="D23" s="74" t="s">
        <v>624</v>
      </c>
      <c r="E23" s="56" t="s">
        <v>1579</v>
      </c>
      <c r="F23" s="123">
        <v>969663.53</v>
      </c>
      <c r="G23" s="123">
        <v>16910.990000000002</v>
      </c>
      <c r="H23" s="123">
        <v>40252.39</v>
      </c>
      <c r="I23" s="56">
        <v>26255.02</v>
      </c>
      <c r="J23" s="56">
        <v>146244.79999999999</v>
      </c>
      <c r="L23" s="272">
        <v>18293.7</v>
      </c>
      <c r="Q23" s="56">
        <v>-911618.95</v>
      </c>
      <c r="R23" s="56">
        <v>2203520.5099999998</v>
      </c>
      <c r="S23" s="100">
        <v>213583.77</v>
      </c>
      <c r="V23" s="100">
        <v>240400</v>
      </c>
      <c r="X23" s="124">
        <v>419740</v>
      </c>
      <c r="AA23" s="124">
        <v>108972.34</v>
      </c>
      <c r="AB23" s="124">
        <v>18669.96</v>
      </c>
      <c r="AD23" s="98">
        <f t="shared" si="1"/>
        <v>1026826.91</v>
      </c>
      <c r="AE23" s="44">
        <f t="shared" si="2"/>
        <v>18293.7</v>
      </c>
      <c r="AF23" s="104">
        <f t="shared" si="3"/>
        <v>1008533.2100000001</v>
      </c>
      <c r="AG23" s="105">
        <f t="shared" si="4"/>
        <v>453983.77</v>
      </c>
      <c r="AH23" s="29">
        <f t="shared" si="5"/>
        <v>547382.29999999993</v>
      </c>
      <c r="AI23" s="16">
        <f t="shared" si="6"/>
        <v>-93398.529999999912</v>
      </c>
    </row>
    <row r="24" spans="1:35" x14ac:dyDescent="0.2">
      <c r="A24" t="s">
        <v>285</v>
      </c>
      <c r="B24" t="s">
        <v>1</v>
      </c>
      <c r="C24" s="74">
        <v>7346</v>
      </c>
      <c r="D24" s="74" t="s">
        <v>625</v>
      </c>
      <c r="E24" s="56" t="s">
        <v>1519</v>
      </c>
      <c r="F24" s="123">
        <v>903253.36</v>
      </c>
      <c r="G24" s="123">
        <v>0</v>
      </c>
      <c r="H24" s="123">
        <v>73424.350000000006</v>
      </c>
      <c r="I24" s="56">
        <v>181613.54</v>
      </c>
      <c r="J24" s="56">
        <v>941134.97</v>
      </c>
      <c r="L24" s="272">
        <v>31569.599999999999</v>
      </c>
      <c r="Q24" s="56">
        <v>-498281.94</v>
      </c>
      <c r="R24" s="56">
        <v>2350727.5299999998</v>
      </c>
      <c r="S24" s="100">
        <v>581059.32999999996</v>
      </c>
      <c r="T24" s="100">
        <v>127175</v>
      </c>
      <c r="V24" s="100">
        <v>451740</v>
      </c>
      <c r="X24" s="124">
        <v>610800</v>
      </c>
      <c r="AA24" s="124">
        <v>191060.88</v>
      </c>
      <c r="AB24" s="124">
        <v>83778.42</v>
      </c>
      <c r="AD24" s="98">
        <f t="shared" si="1"/>
        <v>976677.71</v>
      </c>
      <c r="AE24" s="44">
        <f t="shared" si="2"/>
        <v>31569.599999999999</v>
      </c>
      <c r="AF24" s="104">
        <f t="shared" si="3"/>
        <v>945108.11</v>
      </c>
      <c r="AG24" s="105">
        <f t="shared" si="4"/>
        <v>1159974.33</v>
      </c>
      <c r="AH24" s="29">
        <f t="shared" si="5"/>
        <v>885639.3</v>
      </c>
      <c r="AI24" s="16">
        <f t="shared" si="6"/>
        <v>274335.03000000003</v>
      </c>
    </row>
    <row r="25" spans="1:35" x14ac:dyDescent="0.2">
      <c r="A25" t="s">
        <v>285</v>
      </c>
      <c r="B25" t="s">
        <v>1</v>
      </c>
      <c r="C25" s="74">
        <v>4269</v>
      </c>
      <c r="D25" s="74" t="s">
        <v>626</v>
      </c>
      <c r="E25" s="56" t="s">
        <v>1520</v>
      </c>
      <c r="F25" s="123">
        <v>175093.16</v>
      </c>
      <c r="G25" s="123">
        <v>0</v>
      </c>
      <c r="H25" s="123">
        <v>150909.67000000001</v>
      </c>
      <c r="I25" s="56">
        <v>841048.45</v>
      </c>
      <c r="J25" s="56">
        <v>388799.97</v>
      </c>
      <c r="L25" s="272">
        <v>22453.65</v>
      </c>
      <c r="Q25" s="56">
        <v>-1902313.1</v>
      </c>
      <c r="R25" s="56">
        <v>3163898.35</v>
      </c>
      <c r="S25" s="100">
        <v>644210.21</v>
      </c>
      <c r="V25" s="100">
        <v>304800</v>
      </c>
      <c r="X25" s="124">
        <v>455870</v>
      </c>
      <c r="AA25" s="124">
        <v>122759.84</v>
      </c>
      <c r="AB25" s="124">
        <v>75586.02</v>
      </c>
      <c r="AD25" s="98">
        <f t="shared" si="1"/>
        <v>326002.83</v>
      </c>
      <c r="AE25" s="44">
        <f t="shared" si="2"/>
        <v>22453.65</v>
      </c>
      <c r="AF25" s="104">
        <f t="shared" si="3"/>
        <v>303549.18</v>
      </c>
      <c r="AG25" s="105">
        <f t="shared" si="4"/>
        <v>949010.21</v>
      </c>
      <c r="AH25" s="29">
        <f t="shared" si="5"/>
        <v>654215.86</v>
      </c>
      <c r="AI25" s="16">
        <f t="shared" si="6"/>
        <v>294794.34999999998</v>
      </c>
    </row>
    <row r="26" spans="1:35" x14ac:dyDescent="0.2">
      <c r="A26" t="s">
        <v>285</v>
      </c>
      <c r="B26" t="s">
        <v>1</v>
      </c>
      <c r="C26" s="74">
        <v>7452</v>
      </c>
      <c r="D26" s="74" t="s">
        <v>627</v>
      </c>
      <c r="E26" s="56" t="s">
        <v>1521</v>
      </c>
      <c r="F26" s="123">
        <v>838836.26</v>
      </c>
      <c r="G26" s="123">
        <v>17400</v>
      </c>
      <c r="H26" s="123">
        <v>53924.08</v>
      </c>
      <c r="I26" s="56">
        <v>1255229.31</v>
      </c>
      <c r="J26" s="56">
        <v>3874618.41</v>
      </c>
      <c r="L26" s="272">
        <v>13600</v>
      </c>
      <c r="R26" s="56">
        <v>2060186.09</v>
      </c>
      <c r="S26" s="100">
        <v>1025262.18</v>
      </c>
      <c r="T26" s="100">
        <v>100000</v>
      </c>
      <c r="V26" s="100">
        <v>563020</v>
      </c>
      <c r="X26" s="124">
        <v>722140</v>
      </c>
      <c r="AA26" s="124">
        <v>276704.09000000003</v>
      </c>
      <c r="AB26" s="124">
        <v>82793.61</v>
      </c>
      <c r="AD26" s="98">
        <f t="shared" si="1"/>
        <v>910160.34</v>
      </c>
      <c r="AE26" s="44">
        <f t="shared" si="2"/>
        <v>13600</v>
      </c>
      <c r="AF26" s="104">
        <f t="shared" si="3"/>
        <v>896560.34</v>
      </c>
      <c r="AG26" s="105">
        <f t="shared" si="4"/>
        <v>1688282.1800000002</v>
      </c>
      <c r="AH26" s="29">
        <f t="shared" si="5"/>
        <v>1081637.7000000002</v>
      </c>
      <c r="AI26" s="16">
        <f t="shared" si="6"/>
        <v>606644.47999999998</v>
      </c>
    </row>
    <row r="27" spans="1:35" x14ac:dyDescent="0.2">
      <c r="A27" t="s">
        <v>285</v>
      </c>
      <c r="B27" t="s">
        <v>1</v>
      </c>
      <c r="C27" s="74">
        <v>5116</v>
      </c>
      <c r="D27" s="74" t="s">
        <v>628</v>
      </c>
      <c r="E27" s="56" t="s">
        <v>1522</v>
      </c>
      <c r="F27" s="123">
        <v>478667.98</v>
      </c>
      <c r="G27" s="123">
        <v>1206</v>
      </c>
      <c r="H27" s="123">
        <v>46956.58</v>
      </c>
      <c r="I27" s="56">
        <v>743237.23</v>
      </c>
      <c r="J27" s="56">
        <v>581003.87</v>
      </c>
      <c r="L27" s="272">
        <v>24289</v>
      </c>
      <c r="Q27" s="56">
        <v>232300</v>
      </c>
      <c r="R27" s="56">
        <v>2920599.11</v>
      </c>
      <c r="S27" s="100">
        <v>384317.53</v>
      </c>
      <c r="V27" s="100">
        <v>401550</v>
      </c>
      <c r="X27" s="124">
        <v>502440</v>
      </c>
      <c r="AA27" s="124">
        <v>154061.67000000001</v>
      </c>
      <c r="AB27" s="124">
        <v>101014.95</v>
      </c>
      <c r="AD27" s="98">
        <f t="shared" si="1"/>
        <v>526830.55999999994</v>
      </c>
      <c r="AE27" s="44">
        <f t="shared" si="2"/>
        <v>24289</v>
      </c>
      <c r="AF27" s="104">
        <f t="shared" si="3"/>
        <v>502541.55999999994</v>
      </c>
      <c r="AG27" s="105">
        <f t="shared" si="4"/>
        <v>785867.53</v>
      </c>
      <c r="AH27" s="29">
        <f t="shared" si="5"/>
        <v>757516.62</v>
      </c>
      <c r="AI27" s="16">
        <f t="shared" si="6"/>
        <v>28350.910000000033</v>
      </c>
    </row>
    <row r="28" spans="1:35" x14ac:dyDescent="0.2">
      <c r="A28" t="s">
        <v>285</v>
      </c>
      <c r="B28" t="s">
        <v>1</v>
      </c>
      <c r="C28" s="74">
        <v>3330</v>
      </c>
      <c r="D28" s="74" t="s">
        <v>629</v>
      </c>
      <c r="E28" s="56" t="s">
        <v>1523</v>
      </c>
      <c r="F28" s="123">
        <v>251558.44</v>
      </c>
      <c r="G28" s="123">
        <v>569.5</v>
      </c>
      <c r="H28" s="123">
        <v>35166.35</v>
      </c>
      <c r="I28" s="56">
        <v>547852.84</v>
      </c>
      <c r="J28" s="56">
        <v>196544.41</v>
      </c>
      <c r="L28" s="272">
        <v>23860.17</v>
      </c>
      <c r="Q28" s="56">
        <v>140750</v>
      </c>
      <c r="R28" s="56">
        <v>1187021.07</v>
      </c>
      <c r="S28" s="100">
        <v>417852.19</v>
      </c>
      <c r="V28" s="100">
        <v>394290</v>
      </c>
      <c r="X28" s="124">
        <v>574110</v>
      </c>
      <c r="AA28" s="124">
        <v>136379.73000000001</v>
      </c>
      <c r="AB28" s="124">
        <v>54605.49</v>
      </c>
      <c r="AD28" s="98">
        <f t="shared" si="1"/>
        <v>287294.28999999998</v>
      </c>
      <c r="AE28" s="44">
        <f t="shared" si="2"/>
        <v>23860.17</v>
      </c>
      <c r="AF28" s="104">
        <f t="shared" si="3"/>
        <v>263434.12</v>
      </c>
      <c r="AG28" s="105">
        <f t="shared" si="4"/>
        <v>812142.19</v>
      </c>
      <c r="AH28" s="29">
        <f t="shared" si="5"/>
        <v>765095.22</v>
      </c>
      <c r="AI28" s="16">
        <f t="shared" si="6"/>
        <v>47046.969999999972</v>
      </c>
    </row>
    <row r="29" spans="1:35" x14ac:dyDescent="0.2">
      <c r="A29" t="s">
        <v>285</v>
      </c>
      <c r="B29" t="s">
        <v>1</v>
      </c>
      <c r="C29" s="74">
        <v>3774</v>
      </c>
      <c r="D29" s="74" t="s">
        <v>630</v>
      </c>
      <c r="E29" s="56" t="s">
        <v>1524</v>
      </c>
      <c r="F29" s="123">
        <v>182235.09</v>
      </c>
      <c r="G29" s="123">
        <v>0</v>
      </c>
      <c r="H29" s="123">
        <v>70186.990000000005</v>
      </c>
      <c r="I29" s="56">
        <v>616999.81999999995</v>
      </c>
      <c r="J29" s="56">
        <v>282079.18</v>
      </c>
      <c r="L29" s="272">
        <v>32539.95</v>
      </c>
      <c r="N29" s="272">
        <v>0</v>
      </c>
      <c r="Q29" s="56">
        <v>173850</v>
      </c>
      <c r="R29" s="56">
        <v>2650223.29</v>
      </c>
      <c r="S29" s="100">
        <v>268860.28000000003</v>
      </c>
      <c r="T29" s="100">
        <v>40000</v>
      </c>
      <c r="V29" s="100">
        <v>328710</v>
      </c>
      <c r="X29" s="124">
        <v>428985</v>
      </c>
      <c r="AA29" s="124">
        <v>190568.66</v>
      </c>
      <c r="AB29" s="124">
        <v>65024.82</v>
      </c>
      <c r="AD29" s="98">
        <f t="shared" si="1"/>
        <v>252422.08000000002</v>
      </c>
      <c r="AE29" s="44">
        <f t="shared" si="2"/>
        <v>32539.95</v>
      </c>
      <c r="AF29" s="104">
        <f t="shared" si="3"/>
        <v>219882.13</v>
      </c>
      <c r="AG29" s="105">
        <f t="shared" si="4"/>
        <v>637570.28</v>
      </c>
      <c r="AH29" s="29">
        <f t="shared" si="5"/>
        <v>684578.48</v>
      </c>
      <c r="AI29" s="16">
        <f t="shared" si="6"/>
        <v>-47008.199999999953</v>
      </c>
    </row>
    <row r="30" spans="1:35" x14ac:dyDescent="0.2">
      <c r="A30" t="s">
        <v>285</v>
      </c>
      <c r="B30" t="s">
        <v>1</v>
      </c>
      <c r="C30" s="74">
        <v>2996</v>
      </c>
      <c r="D30" s="74" t="s">
        <v>631</v>
      </c>
      <c r="E30" s="56" t="s">
        <v>1525</v>
      </c>
      <c r="F30" s="123">
        <v>405503.38</v>
      </c>
      <c r="G30" s="123">
        <v>2311.5</v>
      </c>
      <c r="H30" s="123">
        <v>77957.710000000006</v>
      </c>
      <c r="I30" s="56">
        <v>1789244.59</v>
      </c>
      <c r="J30" s="56">
        <v>197970.42</v>
      </c>
      <c r="L30" s="272">
        <v>26969</v>
      </c>
      <c r="N30" s="272">
        <v>91.11</v>
      </c>
      <c r="Q30" s="56">
        <v>110700</v>
      </c>
      <c r="R30" s="56">
        <v>1714501.17</v>
      </c>
      <c r="S30" s="100">
        <v>303961.34999999998</v>
      </c>
      <c r="V30" s="100">
        <v>209350</v>
      </c>
      <c r="X30" s="124">
        <v>271769.68</v>
      </c>
      <c r="AA30" s="124">
        <v>166642.59</v>
      </c>
      <c r="AB30" s="124">
        <v>80157.81</v>
      </c>
      <c r="AD30" s="98">
        <f t="shared" si="1"/>
        <v>485772.59</v>
      </c>
      <c r="AE30" s="44">
        <f t="shared" si="2"/>
        <v>27060.11</v>
      </c>
      <c r="AF30" s="104">
        <f t="shared" si="3"/>
        <v>458712.48000000004</v>
      </c>
      <c r="AG30" s="105">
        <f t="shared" si="4"/>
        <v>513311.35</v>
      </c>
      <c r="AH30" s="29">
        <f t="shared" si="5"/>
        <v>518570.08</v>
      </c>
      <c r="AI30" s="16">
        <f t="shared" si="6"/>
        <v>-5258.7300000000396</v>
      </c>
    </row>
    <row r="31" spans="1:35" x14ac:dyDescent="0.2">
      <c r="A31" t="s">
        <v>285</v>
      </c>
      <c r="B31" t="s">
        <v>1</v>
      </c>
      <c r="C31" s="74">
        <v>6600</v>
      </c>
      <c r="D31" s="74" t="s">
        <v>632</v>
      </c>
      <c r="E31" s="56" t="s">
        <v>1526</v>
      </c>
      <c r="F31" s="123">
        <v>582539.67000000004</v>
      </c>
      <c r="G31" s="123">
        <v>4440</v>
      </c>
      <c r="H31" s="123">
        <v>102647.65</v>
      </c>
      <c r="I31" s="56">
        <v>800352.45</v>
      </c>
      <c r="J31" s="56">
        <v>1256025.82</v>
      </c>
      <c r="L31" s="272">
        <v>72864.039999999994</v>
      </c>
      <c r="Q31" s="56">
        <v>148750</v>
      </c>
      <c r="R31" s="56">
        <v>2482860.59</v>
      </c>
      <c r="S31" s="100">
        <v>518665.35</v>
      </c>
      <c r="V31" s="100">
        <v>390450</v>
      </c>
      <c r="X31" s="124">
        <v>534870</v>
      </c>
      <c r="AA31" s="124">
        <v>346091.48</v>
      </c>
      <c r="AB31" s="124">
        <v>80426.16</v>
      </c>
      <c r="AD31" s="98">
        <f t="shared" si="1"/>
        <v>689627.32000000007</v>
      </c>
      <c r="AE31" s="44">
        <f t="shared" si="2"/>
        <v>72864.039999999994</v>
      </c>
      <c r="AF31" s="104">
        <f t="shared" si="3"/>
        <v>616763.28</v>
      </c>
      <c r="AG31" s="105">
        <f t="shared" si="4"/>
        <v>909115.35</v>
      </c>
      <c r="AH31" s="29">
        <f t="shared" si="5"/>
        <v>961387.64</v>
      </c>
      <c r="AI31" s="16">
        <f t="shared" si="6"/>
        <v>-52272.290000000037</v>
      </c>
    </row>
    <row r="32" spans="1:35" x14ac:dyDescent="0.2">
      <c r="A32" t="s">
        <v>285</v>
      </c>
      <c r="B32" t="s">
        <v>1</v>
      </c>
      <c r="C32" s="74">
        <v>2814</v>
      </c>
      <c r="D32" s="74" t="s">
        <v>633</v>
      </c>
      <c r="E32" s="56" t="s">
        <v>1527</v>
      </c>
      <c r="F32" s="123">
        <v>363077.57</v>
      </c>
      <c r="G32" s="123">
        <v>0</v>
      </c>
      <c r="H32" s="123">
        <v>39838</v>
      </c>
      <c r="I32" s="56">
        <v>546460.09</v>
      </c>
      <c r="J32" s="56">
        <v>301862.69</v>
      </c>
      <c r="L32" s="272">
        <v>30975</v>
      </c>
      <c r="Q32" s="56">
        <v>-864160.78</v>
      </c>
      <c r="R32" s="56">
        <v>2102364.12</v>
      </c>
      <c r="S32" s="100">
        <v>258268.27</v>
      </c>
      <c r="V32" s="100">
        <v>286050</v>
      </c>
      <c r="W32" s="100">
        <v>3000</v>
      </c>
      <c r="X32" s="124">
        <v>371964</v>
      </c>
      <c r="AA32" s="124">
        <v>119084.07</v>
      </c>
      <c r="AB32" s="124">
        <v>35510.19</v>
      </c>
      <c r="AD32" s="98">
        <f t="shared" si="1"/>
        <v>402915.57</v>
      </c>
      <c r="AE32" s="44">
        <f t="shared" si="2"/>
        <v>30975</v>
      </c>
      <c r="AF32" s="104">
        <f t="shared" si="3"/>
        <v>371940.57</v>
      </c>
      <c r="AG32" s="105">
        <f t="shared" si="4"/>
        <v>547318.27</v>
      </c>
      <c r="AH32" s="29">
        <f t="shared" si="5"/>
        <v>526558.26</v>
      </c>
      <c r="AI32" s="16">
        <f t="shared" si="6"/>
        <v>20760.010000000009</v>
      </c>
    </row>
    <row r="33" spans="1:35" x14ac:dyDescent="0.2">
      <c r="A33" t="s">
        <v>285</v>
      </c>
      <c r="B33" t="s">
        <v>1</v>
      </c>
      <c r="C33" s="74">
        <v>5791</v>
      </c>
      <c r="D33" s="74" t="s">
        <v>634</v>
      </c>
      <c r="E33" s="56" t="s">
        <v>1528</v>
      </c>
      <c r="F33" s="123">
        <v>247411.43</v>
      </c>
      <c r="G33" s="123">
        <v>0</v>
      </c>
      <c r="H33" s="123">
        <v>48534.82</v>
      </c>
      <c r="I33" s="56">
        <v>621724.30000000005</v>
      </c>
      <c r="J33" s="56">
        <v>620003.67000000004</v>
      </c>
      <c r="L33" s="272">
        <v>48856.160000000003</v>
      </c>
      <c r="N33" s="272">
        <v>0</v>
      </c>
      <c r="Q33" s="56">
        <v>535909.46</v>
      </c>
      <c r="R33" s="56">
        <v>923152.19</v>
      </c>
      <c r="S33" s="100">
        <v>502313.3</v>
      </c>
      <c r="V33" s="100">
        <v>420540</v>
      </c>
      <c r="X33" s="124">
        <v>594450</v>
      </c>
      <c r="AA33" s="124">
        <v>221910.33</v>
      </c>
      <c r="AB33" s="124">
        <v>61018.559999999998</v>
      </c>
      <c r="AD33" s="98">
        <f t="shared" si="1"/>
        <v>295946.25</v>
      </c>
      <c r="AE33" s="44">
        <f t="shared" si="2"/>
        <v>48856.160000000003</v>
      </c>
      <c r="AF33" s="104">
        <f t="shared" si="3"/>
        <v>247090.09</v>
      </c>
      <c r="AG33" s="105">
        <f t="shared" si="4"/>
        <v>922853.3</v>
      </c>
      <c r="AH33" s="29">
        <f t="shared" si="5"/>
        <v>877378.8899999999</v>
      </c>
      <c r="AI33" s="16">
        <f t="shared" si="6"/>
        <v>45474.410000000149</v>
      </c>
    </row>
    <row r="34" spans="1:35" x14ac:dyDescent="0.2">
      <c r="A34" t="s">
        <v>285</v>
      </c>
      <c r="B34" t="s">
        <v>1</v>
      </c>
      <c r="C34" s="74">
        <v>5865</v>
      </c>
      <c r="D34" s="74" t="s">
        <v>635</v>
      </c>
      <c r="E34" s="56" t="s">
        <v>1529</v>
      </c>
      <c r="F34" s="123">
        <v>871270.57</v>
      </c>
      <c r="G34" s="123">
        <v>0</v>
      </c>
      <c r="H34" s="123">
        <v>71232.600000000006</v>
      </c>
      <c r="I34" s="56">
        <v>1245680.49</v>
      </c>
      <c r="J34" s="56">
        <v>660168.31999999995</v>
      </c>
      <c r="L34" s="272">
        <v>49487.6</v>
      </c>
      <c r="Q34" s="56">
        <v>366128</v>
      </c>
      <c r="R34" s="56">
        <v>2548141.21</v>
      </c>
      <c r="S34" s="100">
        <v>479543.21</v>
      </c>
      <c r="T34" s="100">
        <v>240750</v>
      </c>
      <c r="V34" s="100">
        <v>519450</v>
      </c>
      <c r="X34" s="124">
        <v>577770</v>
      </c>
      <c r="AA34" s="124">
        <v>260532.1</v>
      </c>
      <c r="AB34" s="124">
        <v>62246.64</v>
      </c>
      <c r="AD34" s="98">
        <f t="shared" si="1"/>
        <v>942503.16999999993</v>
      </c>
      <c r="AE34" s="44">
        <f t="shared" si="2"/>
        <v>49487.6</v>
      </c>
      <c r="AF34" s="104">
        <f t="shared" si="3"/>
        <v>893015.57</v>
      </c>
      <c r="AG34" s="105">
        <f t="shared" si="4"/>
        <v>1239743.21</v>
      </c>
      <c r="AH34" s="29">
        <f t="shared" si="5"/>
        <v>900548.74</v>
      </c>
      <c r="AI34" s="16">
        <f t="shared" si="6"/>
        <v>339194.47</v>
      </c>
    </row>
    <row r="35" spans="1:35" x14ac:dyDescent="0.2">
      <c r="A35" t="s">
        <v>285</v>
      </c>
      <c r="B35" t="s">
        <v>1</v>
      </c>
      <c r="C35" s="74">
        <v>4329</v>
      </c>
      <c r="D35" s="74" t="s">
        <v>636</v>
      </c>
      <c r="E35" s="56" t="s">
        <v>1582</v>
      </c>
      <c r="F35" s="123">
        <v>325186.03999999998</v>
      </c>
      <c r="G35" s="123">
        <v>0</v>
      </c>
      <c r="H35" s="123">
        <v>71448.53</v>
      </c>
      <c r="I35" s="56">
        <v>393125.42</v>
      </c>
      <c r="J35" s="56">
        <v>551878.51</v>
      </c>
      <c r="L35" s="272">
        <v>40100</v>
      </c>
      <c r="Q35" s="56">
        <v>110400</v>
      </c>
      <c r="R35" s="56">
        <v>1650244.41</v>
      </c>
      <c r="S35" s="100">
        <v>382811.71</v>
      </c>
      <c r="T35" s="100">
        <v>35000</v>
      </c>
      <c r="V35" s="100">
        <v>265920</v>
      </c>
      <c r="X35" s="124">
        <v>346620</v>
      </c>
      <c r="AA35" s="124">
        <v>156520.9</v>
      </c>
      <c r="AB35" s="124">
        <v>66892.350000000006</v>
      </c>
      <c r="AD35" s="98">
        <f t="shared" si="1"/>
        <v>396634.56999999995</v>
      </c>
      <c r="AE35" s="44">
        <f t="shared" si="2"/>
        <v>40100</v>
      </c>
      <c r="AF35" s="104">
        <f t="shared" si="3"/>
        <v>356534.56999999995</v>
      </c>
      <c r="AG35" s="105">
        <f t="shared" si="4"/>
        <v>683731.71</v>
      </c>
      <c r="AH35" s="29">
        <f t="shared" si="5"/>
        <v>570033.25</v>
      </c>
      <c r="AI35" s="16">
        <f t="shared" si="6"/>
        <v>113698.45999999996</v>
      </c>
    </row>
    <row r="36" spans="1:35" x14ac:dyDescent="0.2">
      <c r="A36" t="s">
        <v>288</v>
      </c>
      <c r="B36" t="s">
        <v>2</v>
      </c>
      <c r="C36" s="74">
        <v>1955</v>
      </c>
      <c r="D36" s="74" t="s">
        <v>637</v>
      </c>
      <c r="E36" s="56" t="s">
        <v>1530</v>
      </c>
      <c r="F36" s="123">
        <v>260260.83</v>
      </c>
      <c r="G36" s="123">
        <v>1202.5</v>
      </c>
      <c r="H36" s="123">
        <v>25990.81</v>
      </c>
      <c r="I36" s="56">
        <v>72715.94</v>
      </c>
      <c r="J36" s="56">
        <v>380733.68</v>
      </c>
      <c r="L36" s="272">
        <v>22556.94</v>
      </c>
      <c r="Q36" s="56">
        <v>-1213146.33</v>
      </c>
      <c r="R36" s="56">
        <v>1948644.79</v>
      </c>
      <c r="S36" s="100">
        <v>149093.63</v>
      </c>
      <c r="V36" s="100">
        <v>347630</v>
      </c>
      <c r="X36" s="124">
        <v>390590</v>
      </c>
      <c r="AA36" s="124">
        <v>87647.07</v>
      </c>
      <c r="AB36" s="124">
        <v>16990.2</v>
      </c>
      <c r="AD36" s="98">
        <f t="shared" si="1"/>
        <v>287454.14</v>
      </c>
      <c r="AE36" s="44">
        <f t="shared" si="2"/>
        <v>22556.94</v>
      </c>
      <c r="AF36" s="104">
        <f t="shared" si="3"/>
        <v>264897.2</v>
      </c>
      <c r="AG36" s="105">
        <f t="shared" si="4"/>
        <v>496723.63</v>
      </c>
      <c r="AH36" s="29">
        <f t="shared" si="5"/>
        <v>495227.27</v>
      </c>
      <c r="AI36" s="16">
        <f t="shared" si="6"/>
        <v>1496.359999999986</v>
      </c>
    </row>
    <row r="37" spans="1:35" x14ac:dyDescent="0.2">
      <c r="A37" t="s">
        <v>288</v>
      </c>
      <c r="B37" t="s">
        <v>2</v>
      </c>
      <c r="C37" s="74">
        <v>4228</v>
      </c>
      <c r="D37" s="74" t="s">
        <v>638</v>
      </c>
      <c r="E37" s="56" t="s">
        <v>1531</v>
      </c>
      <c r="F37" s="123">
        <v>434790.63</v>
      </c>
      <c r="G37" s="123">
        <v>0</v>
      </c>
      <c r="H37" s="123">
        <v>55866.32</v>
      </c>
      <c r="I37" s="56">
        <v>-434364.35</v>
      </c>
      <c r="J37" s="56">
        <v>890912.39</v>
      </c>
      <c r="L37" s="272">
        <v>36350</v>
      </c>
      <c r="Q37" s="56">
        <v>-1253951.57</v>
      </c>
      <c r="R37" s="56">
        <v>2125603</v>
      </c>
      <c r="S37" s="100">
        <v>363567.23</v>
      </c>
      <c r="U37" s="100">
        <v>719.76</v>
      </c>
      <c r="V37" s="100">
        <v>548110</v>
      </c>
      <c r="W37" s="100">
        <v>309</v>
      </c>
      <c r="X37" s="124">
        <v>680306</v>
      </c>
      <c r="AA37" s="124">
        <v>116047.13</v>
      </c>
      <c r="AB37" s="124">
        <v>9732.2999999999993</v>
      </c>
      <c r="AD37" s="98">
        <f t="shared" si="1"/>
        <v>490656.95</v>
      </c>
      <c r="AE37" s="44">
        <f t="shared" si="2"/>
        <v>36350</v>
      </c>
      <c r="AF37" s="104">
        <f t="shared" si="3"/>
        <v>454306.95</v>
      </c>
      <c r="AG37" s="105">
        <f t="shared" si="4"/>
        <v>912705.99</v>
      </c>
      <c r="AH37" s="29">
        <f t="shared" si="5"/>
        <v>806085.43</v>
      </c>
      <c r="AI37" s="16">
        <f t="shared" si="6"/>
        <v>106620.55999999994</v>
      </c>
    </row>
    <row r="38" spans="1:35" x14ac:dyDescent="0.2">
      <c r="A38" t="s">
        <v>288</v>
      </c>
      <c r="B38" t="s">
        <v>2</v>
      </c>
      <c r="C38" s="74">
        <v>1245</v>
      </c>
      <c r="D38" s="74" t="s">
        <v>639</v>
      </c>
      <c r="E38" s="56" t="s">
        <v>1532</v>
      </c>
      <c r="F38" s="123">
        <v>254612.84</v>
      </c>
      <c r="G38" s="123">
        <v>0</v>
      </c>
      <c r="H38" s="123">
        <v>17172.89</v>
      </c>
      <c r="I38" s="56">
        <v>159951.19</v>
      </c>
      <c r="J38" s="56">
        <v>335156.77</v>
      </c>
      <c r="L38" s="272">
        <v>19576.400000000001</v>
      </c>
      <c r="Q38" s="56">
        <v>-1111470.77</v>
      </c>
      <c r="R38" s="56">
        <v>1917883.16</v>
      </c>
      <c r="S38" s="100">
        <v>168838.9</v>
      </c>
      <c r="U38" s="100">
        <v>35.99</v>
      </c>
      <c r="V38" s="100">
        <v>348130</v>
      </c>
      <c r="X38" s="124">
        <v>446830</v>
      </c>
      <c r="AA38" s="124">
        <v>82776.259999999995</v>
      </c>
      <c r="AB38" s="124">
        <v>31820.73</v>
      </c>
      <c r="AD38" s="98">
        <f t="shared" si="1"/>
        <v>271785.73</v>
      </c>
      <c r="AE38" s="44">
        <f t="shared" si="2"/>
        <v>19576.400000000001</v>
      </c>
      <c r="AF38" s="104">
        <f t="shared" si="3"/>
        <v>252209.33</v>
      </c>
      <c r="AG38" s="105">
        <f t="shared" si="4"/>
        <v>517004.89</v>
      </c>
      <c r="AH38" s="29">
        <f t="shared" si="5"/>
        <v>561426.99</v>
      </c>
      <c r="AI38" s="16">
        <f t="shared" si="6"/>
        <v>-44422.099999999977</v>
      </c>
    </row>
    <row r="39" spans="1:35" x14ac:dyDescent="0.2">
      <c r="A39" t="s">
        <v>288</v>
      </c>
      <c r="B39" t="s">
        <v>2</v>
      </c>
      <c r="C39" s="74">
        <v>5421</v>
      </c>
      <c r="D39" s="74" t="s">
        <v>640</v>
      </c>
      <c r="E39" s="56" t="s">
        <v>1533</v>
      </c>
      <c r="F39" s="123">
        <v>561641.06000000006</v>
      </c>
      <c r="G39" s="123">
        <v>0</v>
      </c>
      <c r="H39" s="123">
        <v>83631</v>
      </c>
      <c r="I39" s="56">
        <v>298456.18</v>
      </c>
      <c r="J39" s="56">
        <v>1143152.56</v>
      </c>
      <c r="Q39" s="56">
        <v>-175946.09</v>
      </c>
      <c r="R39" s="56">
        <v>2205072.4900000002</v>
      </c>
      <c r="S39" s="100">
        <v>408262.66</v>
      </c>
      <c r="V39" s="100">
        <v>379630</v>
      </c>
      <c r="W39" s="100">
        <v>5500</v>
      </c>
      <c r="X39" s="124">
        <v>524170</v>
      </c>
      <c r="AA39" s="124">
        <v>122467.72</v>
      </c>
      <c r="AB39" s="124">
        <v>52500.54</v>
      </c>
      <c r="AD39" s="98">
        <f t="shared" si="1"/>
        <v>645272.06000000006</v>
      </c>
      <c r="AE39" s="44">
        <f t="shared" si="2"/>
        <v>0</v>
      </c>
      <c r="AF39" s="104">
        <f t="shared" si="3"/>
        <v>645272.06000000006</v>
      </c>
      <c r="AG39" s="105">
        <f t="shared" si="4"/>
        <v>793392.65999999992</v>
      </c>
      <c r="AH39" s="29">
        <f t="shared" si="5"/>
        <v>699138.26</v>
      </c>
      <c r="AI39" s="16">
        <f t="shared" si="6"/>
        <v>94254.399999999907</v>
      </c>
    </row>
    <row r="40" spans="1:35" x14ac:dyDescent="0.2">
      <c r="A40" t="s">
        <v>288</v>
      </c>
      <c r="B40" t="s">
        <v>2</v>
      </c>
      <c r="C40" s="74">
        <v>3481</v>
      </c>
      <c r="D40" s="74" t="s">
        <v>641</v>
      </c>
      <c r="E40" s="56" t="s">
        <v>1534</v>
      </c>
      <c r="F40" s="123">
        <v>473656.11</v>
      </c>
      <c r="G40" s="123">
        <v>0</v>
      </c>
      <c r="H40" s="123">
        <v>80662.89</v>
      </c>
      <c r="I40" s="56">
        <v>2221215.5</v>
      </c>
      <c r="J40" s="56">
        <v>723044.76</v>
      </c>
      <c r="L40" s="272">
        <v>57199.839999999997</v>
      </c>
      <c r="Q40" s="56">
        <v>1611769.95</v>
      </c>
      <c r="R40" s="56">
        <v>1879861.02</v>
      </c>
      <c r="S40" s="100">
        <v>448013.94</v>
      </c>
      <c r="U40" s="100">
        <v>88.69</v>
      </c>
      <c r="V40" s="100">
        <v>308800</v>
      </c>
      <c r="X40" s="124">
        <v>524980</v>
      </c>
      <c r="AA40" s="124">
        <v>181203.42</v>
      </c>
      <c r="AB40" s="124">
        <v>33605.760000000002</v>
      </c>
      <c r="AD40" s="98">
        <f t="shared" si="1"/>
        <v>554319</v>
      </c>
      <c r="AE40" s="44">
        <f t="shared" si="2"/>
        <v>57199.839999999997</v>
      </c>
      <c r="AF40" s="104">
        <f t="shared" si="3"/>
        <v>497119.16000000003</v>
      </c>
      <c r="AG40" s="105">
        <f t="shared" si="4"/>
        <v>756902.63</v>
      </c>
      <c r="AH40" s="29">
        <f t="shared" si="5"/>
        <v>739789.18</v>
      </c>
      <c r="AI40" s="16">
        <f t="shared" si="6"/>
        <v>17113.449999999953</v>
      </c>
    </row>
    <row r="41" spans="1:35" x14ac:dyDescent="0.2">
      <c r="A41" t="s">
        <v>288</v>
      </c>
      <c r="B41" t="s">
        <v>2</v>
      </c>
      <c r="C41" s="74">
        <v>3499</v>
      </c>
      <c r="D41" s="74" t="s">
        <v>642</v>
      </c>
      <c r="E41" s="56" t="s">
        <v>1535</v>
      </c>
      <c r="F41" s="123">
        <v>712964.19</v>
      </c>
      <c r="G41" s="123">
        <v>0</v>
      </c>
      <c r="H41" s="123">
        <v>67801.72</v>
      </c>
      <c r="I41" s="56">
        <v>704048.26</v>
      </c>
      <c r="J41" s="56">
        <v>556035.77</v>
      </c>
      <c r="L41" s="272">
        <v>49100</v>
      </c>
      <c r="Q41" s="56">
        <v>-1716363.96</v>
      </c>
      <c r="R41" s="56">
        <v>3832429.73</v>
      </c>
      <c r="S41" s="100">
        <v>345204.82</v>
      </c>
      <c r="U41" s="100">
        <v>31.37</v>
      </c>
      <c r="V41" s="100">
        <v>572250</v>
      </c>
      <c r="X41" s="124">
        <v>779890</v>
      </c>
      <c r="AA41" s="124">
        <v>143066.69</v>
      </c>
      <c r="AB41" s="124">
        <v>51525.33</v>
      </c>
      <c r="AC41" s="124">
        <v>2400</v>
      </c>
      <c r="AD41" s="98">
        <f t="shared" si="1"/>
        <v>780765.90999999992</v>
      </c>
      <c r="AE41" s="44">
        <f t="shared" si="2"/>
        <v>49100</v>
      </c>
      <c r="AF41" s="104">
        <f t="shared" si="3"/>
        <v>731665.90999999992</v>
      </c>
      <c r="AG41" s="105">
        <f t="shared" si="4"/>
        <v>917486.19</v>
      </c>
      <c r="AH41" s="29">
        <f t="shared" si="5"/>
        <v>976882.0199999999</v>
      </c>
      <c r="AI41" s="16">
        <f t="shared" si="6"/>
        <v>-59395.829999999958</v>
      </c>
    </row>
    <row r="42" spans="1:35" x14ac:dyDescent="0.2">
      <c r="A42" t="s">
        <v>288</v>
      </c>
      <c r="B42" t="s">
        <v>2</v>
      </c>
      <c r="C42" s="74">
        <v>1888</v>
      </c>
      <c r="D42" s="74" t="s">
        <v>643</v>
      </c>
      <c r="E42" s="56" t="s">
        <v>1536</v>
      </c>
      <c r="F42" s="123">
        <v>251511.98</v>
      </c>
      <c r="G42" s="123">
        <v>7200</v>
      </c>
      <c r="H42" s="123">
        <v>43771.93</v>
      </c>
      <c r="I42" s="56">
        <v>224954.45</v>
      </c>
      <c r="J42" s="56">
        <v>1702691.9</v>
      </c>
      <c r="L42" s="272">
        <v>21000</v>
      </c>
      <c r="Q42" s="56">
        <v>298327.61</v>
      </c>
      <c r="R42" s="56">
        <v>1975418.72</v>
      </c>
      <c r="S42" s="100">
        <v>252423.74</v>
      </c>
      <c r="V42" s="100">
        <v>381340</v>
      </c>
      <c r="W42" s="100">
        <v>1000</v>
      </c>
      <c r="X42" s="124">
        <v>506200</v>
      </c>
      <c r="AA42" s="124">
        <v>115716.25</v>
      </c>
      <c r="AB42" s="124">
        <v>51117.56</v>
      </c>
      <c r="AD42" s="98">
        <f t="shared" si="1"/>
        <v>302483.91000000003</v>
      </c>
      <c r="AE42" s="44">
        <f t="shared" si="2"/>
        <v>21000</v>
      </c>
      <c r="AF42" s="104">
        <f t="shared" si="3"/>
        <v>281483.91000000003</v>
      </c>
      <c r="AG42" s="105">
        <f t="shared" si="4"/>
        <v>634763.74</v>
      </c>
      <c r="AH42" s="29">
        <f t="shared" si="5"/>
        <v>673033.81</v>
      </c>
      <c r="AI42" s="16">
        <f t="shared" si="6"/>
        <v>-38270.070000000065</v>
      </c>
    </row>
    <row r="43" spans="1:35" x14ac:dyDescent="0.2">
      <c r="A43" t="s">
        <v>288</v>
      </c>
      <c r="B43" t="s">
        <v>2</v>
      </c>
      <c r="C43" s="74">
        <v>1651</v>
      </c>
      <c r="D43" s="74" t="s">
        <v>644</v>
      </c>
      <c r="E43" s="56" t="s">
        <v>1537</v>
      </c>
      <c r="F43" s="123">
        <v>210397.19</v>
      </c>
      <c r="H43" s="123">
        <v>27488.27</v>
      </c>
      <c r="I43" s="56">
        <v>165512.03</v>
      </c>
      <c r="J43" s="56">
        <v>178447.45</v>
      </c>
      <c r="L43" s="272">
        <v>21627.7</v>
      </c>
      <c r="Q43" s="56">
        <v>-886643.33</v>
      </c>
      <c r="R43" s="56">
        <v>1580455.21</v>
      </c>
      <c r="S43" s="100">
        <v>25078.25</v>
      </c>
      <c r="V43" s="100">
        <v>187560</v>
      </c>
      <c r="X43" s="124">
        <v>245820</v>
      </c>
      <c r="AA43" s="124">
        <v>53842.879999999997</v>
      </c>
      <c r="AB43" s="124">
        <v>16370.01</v>
      </c>
      <c r="AD43" s="98">
        <f t="shared" si="1"/>
        <v>237885.46</v>
      </c>
      <c r="AE43" s="44">
        <f t="shared" si="2"/>
        <v>21627.7</v>
      </c>
      <c r="AF43" s="104">
        <f t="shared" si="3"/>
        <v>216257.75999999998</v>
      </c>
      <c r="AG43" s="105">
        <f t="shared" si="4"/>
        <v>212638.25</v>
      </c>
      <c r="AH43" s="29">
        <f t="shared" si="5"/>
        <v>316032.89</v>
      </c>
      <c r="AI43" s="16">
        <f t="shared" si="6"/>
        <v>-103394.64000000001</v>
      </c>
    </row>
    <row r="44" spans="1:35" x14ac:dyDescent="0.2">
      <c r="A44" t="s">
        <v>288</v>
      </c>
      <c r="B44" t="s">
        <v>2</v>
      </c>
      <c r="C44" s="74">
        <v>3959</v>
      </c>
      <c r="D44" s="74" t="s">
        <v>645</v>
      </c>
      <c r="E44" s="56" t="s">
        <v>1538</v>
      </c>
      <c r="F44" s="123">
        <v>363196.78</v>
      </c>
      <c r="G44" s="123">
        <v>0</v>
      </c>
      <c r="H44" s="123">
        <v>67675.98</v>
      </c>
      <c r="I44" s="56">
        <v>514435.56</v>
      </c>
      <c r="J44" s="56">
        <v>602050.35</v>
      </c>
      <c r="L44" s="272">
        <v>41850</v>
      </c>
      <c r="Q44" s="56">
        <v>-1003216.88</v>
      </c>
      <c r="R44" s="56">
        <v>2583577.5299999998</v>
      </c>
      <c r="S44" s="100">
        <v>257022.45</v>
      </c>
      <c r="V44" s="100">
        <v>374230</v>
      </c>
      <c r="X44" s="124">
        <v>489160</v>
      </c>
      <c r="AA44" s="124">
        <v>149744.43</v>
      </c>
      <c r="AB44" s="124">
        <v>50238</v>
      </c>
      <c r="AD44" s="98">
        <f t="shared" si="1"/>
        <v>430872.76</v>
      </c>
      <c r="AE44" s="44">
        <f t="shared" si="2"/>
        <v>41850</v>
      </c>
      <c r="AF44" s="104">
        <f t="shared" si="3"/>
        <v>389022.76</v>
      </c>
      <c r="AG44" s="105">
        <f t="shared" si="4"/>
        <v>631252.44999999995</v>
      </c>
      <c r="AH44" s="29">
        <f t="shared" si="5"/>
        <v>689142.42999999993</v>
      </c>
      <c r="AI44" s="16">
        <f t="shared" si="6"/>
        <v>-57889.979999999981</v>
      </c>
    </row>
    <row r="45" spans="1:35" x14ac:dyDescent="0.2">
      <c r="A45" t="s">
        <v>288</v>
      </c>
      <c r="B45" t="s">
        <v>2</v>
      </c>
      <c r="C45" s="74">
        <v>2503</v>
      </c>
      <c r="D45" s="74" t="s">
        <v>646</v>
      </c>
      <c r="E45" s="56" t="s">
        <v>1539</v>
      </c>
      <c r="F45" s="123">
        <v>332434.99</v>
      </c>
      <c r="H45" s="123">
        <v>27964.32</v>
      </c>
      <c r="I45" s="56">
        <v>259276.86</v>
      </c>
      <c r="J45" s="56">
        <v>698361.58</v>
      </c>
      <c r="Q45" s="56">
        <v>-469171.78</v>
      </c>
      <c r="R45" s="56">
        <v>1850667.12</v>
      </c>
      <c r="S45" s="100">
        <v>46880</v>
      </c>
      <c r="V45" s="100">
        <v>80060</v>
      </c>
      <c r="X45" s="124">
        <v>116880</v>
      </c>
      <c r="AA45" s="124">
        <v>41379.769999999997</v>
      </c>
      <c r="AB45" s="124">
        <v>15293.82</v>
      </c>
      <c r="AD45" s="98">
        <f t="shared" si="1"/>
        <v>360399.31</v>
      </c>
      <c r="AE45" s="44">
        <f t="shared" si="2"/>
        <v>0</v>
      </c>
      <c r="AF45" s="104">
        <f t="shared" si="3"/>
        <v>360399.31</v>
      </c>
      <c r="AG45" s="105">
        <f t="shared" si="4"/>
        <v>126940</v>
      </c>
      <c r="AH45" s="29">
        <f t="shared" si="5"/>
        <v>173553.59</v>
      </c>
      <c r="AI45" s="16">
        <f t="shared" si="6"/>
        <v>-46613.59</v>
      </c>
    </row>
    <row r="46" spans="1:35" x14ac:dyDescent="0.2">
      <c r="A46" t="s">
        <v>288</v>
      </c>
      <c r="B46" t="s">
        <v>2</v>
      </c>
      <c r="C46" s="74">
        <v>3619</v>
      </c>
      <c r="D46" s="74" t="s">
        <v>647</v>
      </c>
      <c r="E46" s="56" t="s">
        <v>1540</v>
      </c>
      <c r="F46" s="123">
        <v>168813.68</v>
      </c>
      <c r="G46" s="123">
        <v>30000</v>
      </c>
      <c r="H46" s="123">
        <v>62327.03</v>
      </c>
      <c r="I46" s="56">
        <v>360841.18</v>
      </c>
      <c r="J46" s="56">
        <v>456093.39</v>
      </c>
      <c r="Q46" s="56">
        <v>-2065072.41</v>
      </c>
      <c r="R46" s="56">
        <v>3139393.79</v>
      </c>
      <c r="S46" s="100">
        <v>395455.47</v>
      </c>
      <c r="V46" s="100">
        <v>371440</v>
      </c>
      <c r="X46" s="124">
        <v>571804</v>
      </c>
      <c r="AA46" s="124">
        <v>130951.09</v>
      </c>
      <c r="AB46" s="124">
        <v>52794.48</v>
      </c>
      <c r="AD46" s="98">
        <f t="shared" si="1"/>
        <v>261140.71</v>
      </c>
      <c r="AE46" s="44">
        <f t="shared" si="2"/>
        <v>0</v>
      </c>
      <c r="AF46" s="104">
        <f t="shared" si="3"/>
        <v>261140.71</v>
      </c>
      <c r="AG46" s="105">
        <f t="shared" si="4"/>
        <v>766895.47</v>
      </c>
      <c r="AH46" s="29">
        <f t="shared" si="5"/>
        <v>755549.57</v>
      </c>
      <c r="AI46" s="16">
        <f t="shared" si="6"/>
        <v>11345.900000000023</v>
      </c>
    </row>
    <row r="47" spans="1:35" x14ac:dyDescent="0.2">
      <c r="A47" t="s">
        <v>288</v>
      </c>
      <c r="B47" t="s">
        <v>2</v>
      </c>
      <c r="C47" s="74">
        <v>2593</v>
      </c>
      <c r="D47" s="74" t="s">
        <v>648</v>
      </c>
      <c r="E47" s="56" t="s">
        <v>1541</v>
      </c>
      <c r="F47" s="123">
        <v>177944.74</v>
      </c>
      <c r="G47" s="123">
        <v>0</v>
      </c>
      <c r="H47" s="123">
        <v>11473.85</v>
      </c>
      <c r="I47" s="56">
        <v>226846.14</v>
      </c>
      <c r="J47" s="56">
        <v>888559.5</v>
      </c>
      <c r="L47" s="272">
        <v>0</v>
      </c>
      <c r="Q47" s="56">
        <v>-1233203.54</v>
      </c>
      <c r="R47" s="56">
        <v>2592803.14</v>
      </c>
      <c r="S47" s="100">
        <v>186390.01</v>
      </c>
      <c r="U47" s="100">
        <v>89.67</v>
      </c>
      <c r="V47" s="100">
        <v>372830</v>
      </c>
      <c r="X47" s="124">
        <v>429080</v>
      </c>
      <c r="AA47" s="124">
        <v>110353.44</v>
      </c>
      <c r="AB47" s="124">
        <v>47834.61</v>
      </c>
      <c r="AD47" s="98">
        <f t="shared" si="1"/>
        <v>189418.59</v>
      </c>
      <c r="AE47" s="44">
        <f t="shared" si="2"/>
        <v>0</v>
      </c>
      <c r="AF47" s="104">
        <f t="shared" si="3"/>
        <v>189418.59</v>
      </c>
      <c r="AG47" s="105">
        <f t="shared" si="4"/>
        <v>559309.68000000005</v>
      </c>
      <c r="AH47" s="29">
        <f t="shared" si="5"/>
        <v>587268.04999999993</v>
      </c>
      <c r="AI47" s="16">
        <f t="shared" si="6"/>
        <v>-27958.369999999879</v>
      </c>
    </row>
    <row r="48" spans="1:35" x14ac:dyDescent="0.2">
      <c r="A48" t="s">
        <v>288</v>
      </c>
      <c r="B48" t="s">
        <v>2</v>
      </c>
      <c r="C48" s="74">
        <v>1622</v>
      </c>
      <c r="D48" s="74" t="s">
        <v>649</v>
      </c>
      <c r="E48" s="56" t="s">
        <v>1542</v>
      </c>
      <c r="F48" s="123">
        <v>469255.49</v>
      </c>
      <c r="G48" s="123">
        <v>0</v>
      </c>
      <c r="H48" s="123">
        <v>35490.269999999997</v>
      </c>
      <c r="I48" s="56">
        <v>113299.35</v>
      </c>
      <c r="J48" s="56">
        <v>362487.26</v>
      </c>
      <c r="L48" s="272">
        <v>25080.78</v>
      </c>
      <c r="Q48" s="56">
        <v>-1232855.6299999999</v>
      </c>
      <c r="R48" s="56">
        <v>2213150.63</v>
      </c>
      <c r="S48" s="100">
        <v>114411.95</v>
      </c>
      <c r="V48" s="100">
        <v>332660</v>
      </c>
      <c r="W48" s="100">
        <v>4500</v>
      </c>
      <c r="X48" s="124">
        <v>357170</v>
      </c>
      <c r="AA48" s="124">
        <v>79897.05</v>
      </c>
      <c r="AB48" s="124">
        <v>16226.31</v>
      </c>
      <c r="AD48" s="98">
        <f t="shared" si="1"/>
        <v>504745.76</v>
      </c>
      <c r="AE48" s="44">
        <f t="shared" si="2"/>
        <v>25080.78</v>
      </c>
      <c r="AF48" s="104">
        <f t="shared" si="3"/>
        <v>479664.98</v>
      </c>
      <c r="AG48" s="105">
        <f t="shared" si="4"/>
        <v>451571.95</v>
      </c>
      <c r="AH48" s="29">
        <f t="shared" si="5"/>
        <v>453293.36</v>
      </c>
      <c r="AI48" s="16">
        <f t="shared" si="6"/>
        <v>-1721.4099999999744</v>
      </c>
    </row>
    <row r="49" spans="1:35" x14ac:dyDescent="0.2">
      <c r="A49" t="s">
        <v>288</v>
      </c>
      <c r="B49" t="s">
        <v>2</v>
      </c>
      <c r="C49" s="74">
        <v>2164</v>
      </c>
      <c r="D49" s="74" t="s">
        <v>650</v>
      </c>
      <c r="E49" s="56" t="s">
        <v>1543</v>
      </c>
      <c r="F49" s="123">
        <v>149994.37</v>
      </c>
      <c r="G49" s="123">
        <v>24960</v>
      </c>
      <c r="H49" s="123">
        <v>27203.27</v>
      </c>
      <c r="I49" s="56">
        <v>692481.21</v>
      </c>
      <c r="J49" s="56">
        <v>615011.25</v>
      </c>
      <c r="L49" s="272">
        <v>29346.84</v>
      </c>
      <c r="Q49" s="56">
        <v>-585034.39</v>
      </c>
      <c r="R49" s="56">
        <v>2118686.35</v>
      </c>
      <c r="S49" s="100">
        <v>143070.42000000001</v>
      </c>
      <c r="V49" s="100">
        <v>213700</v>
      </c>
      <c r="X49" s="124">
        <v>269656</v>
      </c>
      <c r="AA49" s="124">
        <v>87159.039999999994</v>
      </c>
      <c r="AB49" s="124">
        <v>42514.080000000002</v>
      </c>
      <c r="AD49" s="98">
        <f t="shared" si="1"/>
        <v>202157.63999999998</v>
      </c>
      <c r="AE49" s="44">
        <f t="shared" si="2"/>
        <v>29346.84</v>
      </c>
      <c r="AF49" s="104">
        <f t="shared" si="3"/>
        <v>172810.8</v>
      </c>
      <c r="AG49" s="105">
        <f t="shared" si="4"/>
        <v>356770.42000000004</v>
      </c>
      <c r="AH49" s="29">
        <f t="shared" si="5"/>
        <v>399329.12</v>
      </c>
      <c r="AI49" s="16">
        <f t="shared" si="6"/>
        <v>-42558.699999999953</v>
      </c>
    </row>
    <row r="50" spans="1:35" x14ac:dyDescent="0.2">
      <c r="A50" t="s">
        <v>291</v>
      </c>
      <c r="B50" t="s">
        <v>3</v>
      </c>
      <c r="C50" s="74">
        <v>5944</v>
      </c>
      <c r="D50" s="74" t="s">
        <v>651</v>
      </c>
      <c r="E50" s="56" t="s">
        <v>1544</v>
      </c>
      <c r="F50" s="123">
        <v>645700.49</v>
      </c>
      <c r="G50" s="123">
        <v>0</v>
      </c>
      <c r="H50" s="123">
        <v>56546.46</v>
      </c>
      <c r="I50" s="56">
        <v>955449.83</v>
      </c>
      <c r="J50" s="56">
        <v>275652.59000000003</v>
      </c>
      <c r="Q50" s="56">
        <v>-1394410.94</v>
      </c>
      <c r="R50" s="56">
        <v>3206691.97</v>
      </c>
      <c r="S50" s="100">
        <v>614267.05000000005</v>
      </c>
      <c r="V50" s="100">
        <v>550350</v>
      </c>
      <c r="W50" s="100">
        <v>1800</v>
      </c>
      <c r="X50" s="124">
        <v>711510</v>
      </c>
      <c r="AA50" s="124">
        <v>159717.15</v>
      </c>
      <c r="AB50" s="124">
        <v>50386.559999999998</v>
      </c>
      <c r="AC50" s="124">
        <v>191</v>
      </c>
      <c r="AD50" s="98">
        <f t="shared" si="1"/>
        <v>702246.95</v>
      </c>
      <c r="AE50" s="44">
        <f t="shared" si="2"/>
        <v>0</v>
      </c>
      <c r="AF50" s="104">
        <f t="shared" si="3"/>
        <v>702246.95</v>
      </c>
      <c r="AG50" s="105">
        <f t="shared" si="4"/>
        <v>1166417.05</v>
      </c>
      <c r="AH50" s="29">
        <f t="shared" si="5"/>
        <v>921804.71</v>
      </c>
      <c r="AI50" s="16">
        <f t="shared" si="6"/>
        <v>244612.34000000008</v>
      </c>
    </row>
    <row r="51" spans="1:35" x14ac:dyDescent="0.2">
      <c r="A51" t="s">
        <v>291</v>
      </c>
      <c r="B51" t="s">
        <v>3</v>
      </c>
      <c r="C51" s="74">
        <v>5439</v>
      </c>
      <c r="D51" s="74" t="s">
        <v>652</v>
      </c>
      <c r="E51" s="56" t="s">
        <v>1545</v>
      </c>
      <c r="F51" s="123">
        <v>410812.42</v>
      </c>
      <c r="G51" s="123">
        <v>0</v>
      </c>
      <c r="H51" s="123">
        <v>103137.72</v>
      </c>
      <c r="I51" s="56">
        <v>4763.53</v>
      </c>
      <c r="J51" s="56">
        <v>1404944.41</v>
      </c>
      <c r="L51" s="272">
        <v>104400</v>
      </c>
      <c r="N51" s="272">
        <v>0</v>
      </c>
      <c r="Q51" s="56">
        <v>-953932.85</v>
      </c>
      <c r="R51" s="56">
        <v>2598703.46</v>
      </c>
      <c r="S51" s="100">
        <v>802565.25</v>
      </c>
      <c r="V51" s="100">
        <v>460200</v>
      </c>
      <c r="W51" s="100">
        <v>6800</v>
      </c>
      <c r="X51" s="124">
        <v>804638</v>
      </c>
      <c r="AA51" s="124">
        <v>162202.92000000001</v>
      </c>
      <c r="AB51" s="124">
        <v>113182.86</v>
      </c>
      <c r="AD51" s="98">
        <f t="shared" si="1"/>
        <v>513950.14</v>
      </c>
      <c r="AE51" s="44">
        <f t="shared" si="2"/>
        <v>104400</v>
      </c>
      <c r="AF51" s="104">
        <f t="shared" si="3"/>
        <v>409550.14</v>
      </c>
      <c r="AG51" s="105">
        <f t="shared" si="4"/>
        <v>1269565.25</v>
      </c>
      <c r="AH51" s="29">
        <f t="shared" si="5"/>
        <v>1080023.78</v>
      </c>
      <c r="AI51" s="16">
        <f t="shared" si="6"/>
        <v>189541.46999999997</v>
      </c>
    </row>
    <row r="52" spans="1:35" x14ac:dyDescent="0.2">
      <c r="A52" t="s">
        <v>291</v>
      </c>
      <c r="B52" t="s">
        <v>3</v>
      </c>
      <c r="C52" s="74">
        <v>3683</v>
      </c>
      <c r="D52" s="74" t="s">
        <v>653</v>
      </c>
      <c r="E52" s="56" t="s">
        <v>1546</v>
      </c>
      <c r="F52" s="123">
        <v>547697.44999999995</v>
      </c>
      <c r="G52" s="123">
        <v>0</v>
      </c>
      <c r="H52" s="123">
        <v>33990.33</v>
      </c>
      <c r="I52" s="56">
        <v>245986.53</v>
      </c>
      <c r="J52" s="56">
        <v>253964.52</v>
      </c>
      <c r="N52" s="272">
        <v>0</v>
      </c>
      <c r="Q52" s="56">
        <v>-1430758</v>
      </c>
      <c r="R52" s="56">
        <v>2341456.5299999998</v>
      </c>
      <c r="S52" s="100">
        <v>495002.38</v>
      </c>
      <c r="V52" s="100">
        <v>84270</v>
      </c>
      <c r="X52" s="124">
        <v>239176.8</v>
      </c>
      <c r="AA52" s="124">
        <v>113087.44</v>
      </c>
      <c r="AB52" s="124">
        <v>49761.84</v>
      </c>
      <c r="AD52" s="98">
        <f t="shared" si="1"/>
        <v>581687.77999999991</v>
      </c>
      <c r="AE52" s="44">
        <f t="shared" si="2"/>
        <v>0</v>
      </c>
      <c r="AF52" s="104">
        <f t="shared" si="3"/>
        <v>581687.77999999991</v>
      </c>
      <c r="AG52" s="105">
        <f t="shared" si="4"/>
        <v>579272.38</v>
      </c>
      <c r="AH52" s="29">
        <f t="shared" si="5"/>
        <v>402026.07999999996</v>
      </c>
      <c r="AI52" s="16">
        <f t="shared" si="6"/>
        <v>177246.30000000005</v>
      </c>
    </row>
    <row r="53" spans="1:35" x14ac:dyDescent="0.2">
      <c r="A53" t="s">
        <v>291</v>
      </c>
      <c r="B53" t="s">
        <v>3</v>
      </c>
      <c r="C53" s="74">
        <v>10514</v>
      </c>
      <c r="D53" s="74" t="s">
        <v>654</v>
      </c>
      <c r="E53" s="56" t="s">
        <v>1547</v>
      </c>
      <c r="F53" s="123">
        <v>749061.92</v>
      </c>
      <c r="G53" s="123">
        <v>10000</v>
      </c>
      <c r="H53" s="123">
        <v>110568.12</v>
      </c>
      <c r="I53" s="56">
        <v>2112252.9700000002</v>
      </c>
      <c r="J53" s="56">
        <v>818290.29</v>
      </c>
      <c r="N53" s="272">
        <v>0</v>
      </c>
      <c r="Q53" s="56">
        <v>2008223.59</v>
      </c>
      <c r="R53" s="56">
        <v>1574485.41</v>
      </c>
      <c r="S53" s="100">
        <v>1141846.53</v>
      </c>
      <c r="V53" s="100">
        <v>3364500</v>
      </c>
      <c r="X53" s="124">
        <v>3787464.4</v>
      </c>
      <c r="AA53" s="124">
        <v>314825.95</v>
      </c>
      <c r="AB53" s="124">
        <v>112625.88</v>
      </c>
      <c r="AD53" s="98">
        <f t="shared" si="1"/>
        <v>869630.04</v>
      </c>
      <c r="AE53" s="44">
        <f t="shared" si="2"/>
        <v>0</v>
      </c>
      <c r="AF53" s="104">
        <f t="shared" si="3"/>
        <v>869630.04</v>
      </c>
      <c r="AG53" s="105">
        <f t="shared" si="4"/>
        <v>4506346.53</v>
      </c>
      <c r="AH53" s="29">
        <f t="shared" si="5"/>
        <v>4214916.2300000004</v>
      </c>
      <c r="AI53" s="16">
        <f t="shared" si="6"/>
        <v>291430.29999999981</v>
      </c>
    </row>
    <row r="54" spans="1:35" x14ac:dyDescent="0.2">
      <c r="A54" t="s">
        <v>291</v>
      </c>
      <c r="B54" t="s">
        <v>3</v>
      </c>
      <c r="C54" s="74">
        <v>1578</v>
      </c>
      <c r="D54" s="74" t="s">
        <v>655</v>
      </c>
      <c r="E54" s="56" t="s">
        <v>1548</v>
      </c>
      <c r="F54" s="123">
        <v>303017.74</v>
      </c>
      <c r="G54" s="123">
        <v>0</v>
      </c>
      <c r="H54" s="123">
        <v>40003.519999999997</v>
      </c>
      <c r="I54" s="56">
        <v>2</v>
      </c>
      <c r="J54" s="56">
        <v>81943.56</v>
      </c>
      <c r="L54" s="272">
        <v>4800</v>
      </c>
      <c r="Q54" s="56">
        <v>-1250983.1100000001</v>
      </c>
      <c r="R54" s="56">
        <v>1566508.7</v>
      </c>
      <c r="S54" s="100">
        <v>294471.03999999998</v>
      </c>
      <c r="V54" s="100">
        <v>398880</v>
      </c>
      <c r="X54" s="124">
        <v>510796</v>
      </c>
      <c r="AA54" s="124">
        <v>61159.69</v>
      </c>
      <c r="AB54" s="124">
        <v>5721.12</v>
      </c>
      <c r="AD54" s="98">
        <f t="shared" si="1"/>
        <v>343021.26</v>
      </c>
      <c r="AE54" s="44">
        <f t="shared" si="2"/>
        <v>4800</v>
      </c>
      <c r="AF54" s="104">
        <f t="shared" si="3"/>
        <v>338221.26</v>
      </c>
      <c r="AG54" s="105">
        <f t="shared" si="4"/>
        <v>693351.04</v>
      </c>
      <c r="AH54" s="29">
        <f t="shared" si="5"/>
        <v>577676.80999999994</v>
      </c>
      <c r="AI54" s="16">
        <f t="shared" si="6"/>
        <v>115674.2300000001</v>
      </c>
    </row>
    <row r="55" spans="1:35" x14ac:dyDescent="0.2">
      <c r="A55" t="s">
        <v>291</v>
      </c>
      <c r="B55" t="s">
        <v>3</v>
      </c>
      <c r="C55" s="74">
        <v>3503</v>
      </c>
      <c r="D55" s="74" t="s">
        <v>656</v>
      </c>
      <c r="E55" s="56" t="s">
        <v>1549</v>
      </c>
      <c r="F55" s="123">
        <v>276890.19</v>
      </c>
      <c r="G55" s="123">
        <v>0</v>
      </c>
      <c r="H55" s="123">
        <v>45596.83</v>
      </c>
      <c r="I55" s="56">
        <v>12278.48</v>
      </c>
      <c r="J55" s="56">
        <v>110100</v>
      </c>
      <c r="Q55" s="56">
        <v>-2189294.04</v>
      </c>
      <c r="R55" s="56">
        <v>2534998.48</v>
      </c>
      <c r="S55" s="100">
        <v>429512.71</v>
      </c>
      <c r="V55" s="100">
        <v>559680</v>
      </c>
      <c r="X55" s="124">
        <v>697470</v>
      </c>
      <c r="AA55" s="124">
        <v>158585.97</v>
      </c>
      <c r="AB55" s="124">
        <v>9970.68</v>
      </c>
      <c r="AD55" s="98">
        <f t="shared" si="1"/>
        <v>322487.02</v>
      </c>
      <c r="AE55" s="44">
        <f t="shared" si="2"/>
        <v>0</v>
      </c>
      <c r="AF55" s="104">
        <f t="shared" si="3"/>
        <v>322487.02</v>
      </c>
      <c r="AG55" s="105">
        <f t="shared" si="4"/>
        <v>989192.71</v>
      </c>
      <c r="AH55" s="29">
        <f t="shared" si="5"/>
        <v>866026.65</v>
      </c>
      <c r="AI55" s="16">
        <f t="shared" si="6"/>
        <v>123166.05999999994</v>
      </c>
    </row>
    <row r="56" spans="1:35" x14ac:dyDescent="0.2">
      <c r="A56" t="s">
        <v>291</v>
      </c>
      <c r="B56" t="s">
        <v>3</v>
      </c>
      <c r="C56" s="74">
        <v>5709</v>
      </c>
      <c r="D56" s="74" t="s">
        <v>657</v>
      </c>
      <c r="E56" s="56" t="s">
        <v>1550</v>
      </c>
      <c r="F56" s="123">
        <v>416175.92</v>
      </c>
      <c r="G56" s="123">
        <v>26360</v>
      </c>
      <c r="H56" s="123">
        <v>41055.03</v>
      </c>
      <c r="I56" s="56">
        <v>164757.59</v>
      </c>
      <c r="J56" s="56">
        <v>287397.31</v>
      </c>
      <c r="Q56" s="56">
        <v>-1775597.1</v>
      </c>
      <c r="R56" s="56">
        <v>2415193.5099999998</v>
      </c>
      <c r="S56" s="100">
        <v>577770.97</v>
      </c>
      <c r="V56" s="100">
        <v>444780</v>
      </c>
      <c r="X56" s="124">
        <v>546810</v>
      </c>
      <c r="AA56" s="124">
        <v>136291.42000000001</v>
      </c>
      <c r="AB56" s="124">
        <v>26626.11</v>
      </c>
      <c r="AD56" s="98">
        <f t="shared" si="1"/>
        <v>483590.94999999995</v>
      </c>
      <c r="AE56" s="44">
        <f t="shared" si="2"/>
        <v>0</v>
      </c>
      <c r="AF56" s="104">
        <f t="shared" si="3"/>
        <v>483590.94999999995</v>
      </c>
      <c r="AG56" s="105">
        <f t="shared" si="4"/>
        <v>1022550.97</v>
      </c>
      <c r="AH56" s="29">
        <f t="shared" si="5"/>
        <v>709727.53</v>
      </c>
      <c r="AI56" s="16">
        <f t="shared" si="6"/>
        <v>312823.43999999994</v>
      </c>
    </row>
    <row r="57" spans="1:35" x14ac:dyDescent="0.2">
      <c r="A57" t="s">
        <v>291</v>
      </c>
      <c r="B57" t="s">
        <v>3</v>
      </c>
      <c r="C57" s="74">
        <v>2754</v>
      </c>
      <c r="D57" s="74" t="s">
        <v>658</v>
      </c>
      <c r="E57" s="56" t="s">
        <v>1551</v>
      </c>
      <c r="F57" s="123">
        <v>181539.37</v>
      </c>
      <c r="G57" s="123">
        <v>0</v>
      </c>
      <c r="H57" s="123">
        <v>40101.14</v>
      </c>
      <c r="I57" s="56">
        <v>290434.52</v>
      </c>
      <c r="J57" s="56">
        <v>299542.93</v>
      </c>
      <c r="L57" s="272">
        <v>9404.01</v>
      </c>
      <c r="Q57" s="56">
        <v>-732421.06</v>
      </c>
      <c r="R57" s="56">
        <v>1430245.31</v>
      </c>
      <c r="S57" s="100">
        <v>309133.93</v>
      </c>
      <c r="V57" s="100">
        <v>396120</v>
      </c>
      <c r="X57" s="124">
        <v>455820</v>
      </c>
      <c r="AA57" s="124">
        <v>62743.57</v>
      </c>
      <c r="AB57" s="124">
        <v>58857.66</v>
      </c>
      <c r="AD57" s="98">
        <f t="shared" si="1"/>
        <v>221640.51</v>
      </c>
      <c r="AE57" s="44">
        <f t="shared" si="2"/>
        <v>9404.01</v>
      </c>
      <c r="AF57" s="104">
        <f t="shared" si="3"/>
        <v>212236.5</v>
      </c>
      <c r="AG57" s="105">
        <f t="shared" si="4"/>
        <v>705253.92999999993</v>
      </c>
      <c r="AH57" s="29">
        <f t="shared" si="5"/>
        <v>577421.23</v>
      </c>
      <c r="AI57" s="16">
        <f t="shared" si="6"/>
        <v>127832.69999999995</v>
      </c>
    </row>
    <row r="58" spans="1:35" x14ac:dyDescent="0.2">
      <c r="A58" t="s">
        <v>291</v>
      </c>
      <c r="B58" t="s">
        <v>3</v>
      </c>
      <c r="C58" s="74">
        <v>5299</v>
      </c>
      <c r="D58" s="74" t="s">
        <v>659</v>
      </c>
      <c r="E58" s="56" t="s">
        <v>1552</v>
      </c>
      <c r="F58" s="123">
        <v>198851.56</v>
      </c>
      <c r="G58" s="123">
        <v>24000</v>
      </c>
      <c r="H58" s="123">
        <v>135930.87</v>
      </c>
      <c r="I58" s="56">
        <v>31774.71</v>
      </c>
      <c r="J58" s="56">
        <v>1500689.01</v>
      </c>
      <c r="Q58" s="56">
        <v>-1132939.02</v>
      </c>
      <c r="R58" s="56">
        <v>2897338.69</v>
      </c>
      <c r="S58" s="100">
        <v>653040.91</v>
      </c>
      <c r="V58" s="100">
        <v>487590</v>
      </c>
      <c r="X58" s="124">
        <v>646140</v>
      </c>
      <c r="AA58" s="124">
        <v>231214.78</v>
      </c>
      <c r="AB58" s="124">
        <v>116257.65</v>
      </c>
      <c r="AD58" s="98">
        <f t="shared" si="1"/>
        <v>358782.43</v>
      </c>
      <c r="AE58" s="44">
        <f t="shared" si="2"/>
        <v>0</v>
      </c>
      <c r="AF58" s="104">
        <f t="shared" si="3"/>
        <v>358782.43</v>
      </c>
      <c r="AG58" s="105">
        <f t="shared" si="4"/>
        <v>1140630.9100000001</v>
      </c>
      <c r="AH58" s="29">
        <f t="shared" si="5"/>
        <v>993612.43</v>
      </c>
      <c r="AI58" s="16">
        <f t="shared" si="6"/>
        <v>147018.4800000001</v>
      </c>
    </row>
    <row r="59" spans="1:35" x14ac:dyDescent="0.2">
      <c r="A59" t="s">
        <v>291</v>
      </c>
      <c r="B59" t="s">
        <v>3</v>
      </c>
      <c r="C59" s="74">
        <v>3522</v>
      </c>
      <c r="D59" s="74" t="s">
        <v>660</v>
      </c>
      <c r="E59" s="56" t="s">
        <v>1553</v>
      </c>
      <c r="F59" s="123">
        <v>259098.25</v>
      </c>
      <c r="G59" s="123">
        <v>10750</v>
      </c>
      <c r="H59" s="123">
        <v>77751.815000000002</v>
      </c>
      <c r="I59" s="56">
        <v>2</v>
      </c>
      <c r="J59" s="56">
        <v>257688.21</v>
      </c>
      <c r="L59" s="272">
        <v>143282.76</v>
      </c>
      <c r="N59" s="272">
        <v>0</v>
      </c>
      <c r="Q59" s="56">
        <v>-3139617.21</v>
      </c>
      <c r="R59" s="56">
        <v>3457082.1</v>
      </c>
      <c r="S59" s="100">
        <v>412296.27</v>
      </c>
      <c r="V59" s="100">
        <v>289440</v>
      </c>
      <c r="X59" s="124">
        <v>428866.2</v>
      </c>
      <c r="AA59" s="124">
        <v>79653.134999999995</v>
      </c>
      <c r="AB59" s="124">
        <v>28559.31</v>
      </c>
      <c r="AD59" s="98">
        <f t="shared" si="1"/>
        <v>347600.065</v>
      </c>
      <c r="AE59" s="44">
        <f t="shared" si="2"/>
        <v>143282.76</v>
      </c>
      <c r="AF59" s="104">
        <f t="shared" si="3"/>
        <v>204317.30499999999</v>
      </c>
      <c r="AG59" s="105">
        <f t="shared" si="4"/>
        <v>701736.27</v>
      </c>
      <c r="AH59" s="29">
        <f t="shared" si="5"/>
        <v>537078.64500000002</v>
      </c>
      <c r="AI59" s="16">
        <f t="shared" si="6"/>
        <v>164657.625</v>
      </c>
    </row>
    <row r="60" spans="1:35" x14ac:dyDescent="0.2">
      <c r="A60" t="s">
        <v>291</v>
      </c>
      <c r="B60" t="s">
        <v>3</v>
      </c>
      <c r="C60" s="74">
        <v>3001</v>
      </c>
      <c r="D60" s="74" t="s">
        <v>661</v>
      </c>
      <c r="E60" s="56" t="s">
        <v>1554</v>
      </c>
      <c r="F60" s="123">
        <v>189576.95</v>
      </c>
      <c r="G60" s="123">
        <v>0</v>
      </c>
      <c r="H60" s="123">
        <v>4420</v>
      </c>
      <c r="I60" s="56">
        <v>925507.16</v>
      </c>
      <c r="J60" s="56">
        <v>279368.31</v>
      </c>
      <c r="Q60" s="56">
        <v>1174157.81</v>
      </c>
      <c r="R60" s="56">
        <v>339109.18</v>
      </c>
      <c r="S60" s="100">
        <v>342822.82</v>
      </c>
      <c r="V60" s="100">
        <v>239280</v>
      </c>
      <c r="X60" s="124">
        <v>310890</v>
      </c>
      <c r="AA60" s="124">
        <v>157589</v>
      </c>
      <c r="AB60" s="124">
        <v>35436.39</v>
      </c>
      <c r="AC60" s="124">
        <v>189000</v>
      </c>
      <c r="AD60" s="98">
        <f t="shared" si="1"/>
        <v>193996.95</v>
      </c>
      <c r="AE60" s="44">
        <f t="shared" si="2"/>
        <v>0</v>
      </c>
      <c r="AF60" s="104">
        <f t="shared" si="3"/>
        <v>193996.95</v>
      </c>
      <c r="AG60" s="105">
        <f t="shared" si="4"/>
        <v>582102.82000000007</v>
      </c>
      <c r="AH60" s="29">
        <f t="shared" si="5"/>
        <v>692915.39</v>
      </c>
      <c r="AI60" s="16">
        <f t="shared" si="6"/>
        <v>-110812.56999999995</v>
      </c>
    </row>
    <row r="61" spans="1:35" x14ac:dyDescent="0.2">
      <c r="A61" t="s">
        <v>291</v>
      </c>
      <c r="B61" t="s">
        <v>3</v>
      </c>
      <c r="C61" s="74">
        <v>1241</v>
      </c>
      <c r="D61" s="74" t="s">
        <v>662</v>
      </c>
      <c r="E61" s="56" t="s">
        <v>1555</v>
      </c>
      <c r="F61" s="123">
        <v>136544.5</v>
      </c>
      <c r="G61" s="123">
        <v>0</v>
      </c>
      <c r="H61" s="123">
        <v>96555.11</v>
      </c>
      <c r="I61" s="56">
        <v>261068.76</v>
      </c>
      <c r="J61" s="56">
        <v>84895.35</v>
      </c>
      <c r="L61" s="272">
        <v>26305</v>
      </c>
      <c r="N61" s="272">
        <v>0</v>
      </c>
      <c r="Q61" s="56">
        <v>-1217116.1200000001</v>
      </c>
      <c r="R61" s="56">
        <v>1695206.85</v>
      </c>
      <c r="S61" s="100">
        <v>227618.56</v>
      </c>
      <c r="V61" s="100">
        <v>346620</v>
      </c>
      <c r="X61" s="124">
        <v>425267.6</v>
      </c>
      <c r="AA61" s="124">
        <v>53211.08</v>
      </c>
      <c r="AB61" s="124">
        <v>17197.89</v>
      </c>
      <c r="AD61" s="98">
        <f t="shared" si="1"/>
        <v>233099.61</v>
      </c>
      <c r="AE61" s="44">
        <f t="shared" si="2"/>
        <v>26305</v>
      </c>
      <c r="AF61" s="104">
        <f t="shared" si="3"/>
        <v>206794.61</v>
      </c>
      <c r="AG61" s="105">
        <f t="shared" si="4"/>
        <v>574238.56000000006</v>
      </c>
      <c r="AH61" s="29">
        <f t="shared" si="5"/>
        <v>495676.57</v>
      </c>
      <c r="AI61" s="16">
        <f t="shared" si="6"/>
        <v>78561.990000000049</v>
      </c>
    </row>
    <row r="62" spans="1:35" x14ac:dyDescent="0.2">
      <c r="A62" t="s">
        <v>291</v>
      </c>
      <c r="B62" t="s">
        <v>3</v>
      </c>
      <c r="C62" s="74">
        <v>3625</v>
      </c>
      <c r="D62" s="74" t="s">
        <v>663</v>
      </c>
      <c r="E62" s="56" t="s">
        <v>1556</v>
      </c>
      <c r="F62" s="123">
        <v>525206.9</v>
      </c>
      <c r="G62" s="123">
        <v>0</v>
      </c>
      <c r="H62" s="123">
        <v>26622.52</v>
      </c>
      <c r="I62" s="56">
        <v>85696.320000000007</v>
      </c>
      <c r="J62" s="56">
        <v>306506.01</v>
      </c>
      <c r="L62" s="272">
        <v>65440.92</v>
      </c>
      <c r="N62" s="272">
        <v>0</v>
      </c>
      <c r="Q62" s="56">
        <v>-1844905.27</v>
      </c>
      <c r="R62" s="56">
        <v>2729343.72</v>
      </c>
      <c r="S62" s="100">
        <v>423502.45</v>
      </c>
      <c r="V62" s="100">
        <v>289600</v>
      </c>
      <c r="X62" s="124">
        <v>483986.8</v>
      </c>
      <c r="AA62" s="124">
        <v>166723.45000000001</v>
      </c>
      <c r="AB62" s="124">
        <v>37256.82</v>
      </c>
      <c r="AD62" s="98">
        <f t="shared" si="1"/>
        <v>551829.42000000004</v>
      </c>
      <c r="AE62" s="44">
        <f t="shared" si="2"/>
        <v>65440.92</v>
      </c>
      <c r="AF62" s="104">
        <f t="shared" si="3"/>
        <v>486388.50000000006</v>
      </c>
      <c r="AG62" s="105">
        <f t="shared" si="4"/>
        <v>713102.45</v>
      </c>
      <c r="AH62" s="29">
        <f t="shared" si="5"/>
        <v>687967.07</v>
      </c>
      <c r="AI62" s="16">
        <f t="shared" si="6"/>
        <v>25135.380000000005</v>
      </c>
    </row>
    <row r="63" spans="1:35" x14ac:dyDescent="0.2">
      <c r="A63" t="s">
        <v>291</v>
      </c>
      <c r="B63" t="s">
        <v>3</v>
      </c>
      <c r="C63" s="74">
        <v>6304</v>
      </c>
      <c r="D63" s="74" t="s">
        <v>664</v>
      </c>
      <c r="E63" s="56" t="s">
        <v>1557</v>
      </c>
      <c r="F63" s="123">
        <v>475792.71</v>
      </c>
      <c r="G63" s="123">
        <v>0</v>
      </c>
      <c r="H63" s="123">
        <v>46921.42</v>
      </c>
      <c r="I63" s="56">
        <v>126422</v>
      </c>
      <c r="J63" s="56">
        <v>820826.61</v>
      </c>
      <c r="N63" s="272">
        <v>0</v>
      </c>
      <c r="Q63" s="56">
        <v>-1895919.76</v>
      </c>
      <c r="R63" s="56">
        <v>3207310.61</v>
      </c>
      <c r="S63" s="100">
        <v>819806.45</v>
      </c>
      <c r="V63" s="100">
        <v>401430</v>
      </c>
      <c r="W63" s="100">
        <v>5000</v>
      </c>
      <c r="X63" s="124">
        <v>654995.4</v>
      </c>
      <c r="AA63" s="124">
        <v>248860.37</v>
      </c>
      <c r="AB63" s="124">
        <v>97652.79</v>
      </c>
      <c r="AD63" s="98">
        <f t="shared" si="1"/>
        <v>522714.13</v>
      </c>
      <c r="AE63" s="44">
        <f t="shared" si="2"/>
        <v>0</v>
      </c>
      <c r="AF63" s="104">
        <f t="shared" si="3"/>
        <v>522714.13</v>
      </c>
      <c r="AG63" s="105">
        <f t="shared" si="4"/>
        <v>1226236.45</v>
      </c>
      <c r="AH63" s="29">
        <f t="shared" si="5"/>
        <v>1001508.56</v>
      </c>
      <c r="AI63" s="16">
        <f t="shared" si="6"/>
        <v>224727.8899999999</v>
      </c>
    </row>
    <row r="64" spans="1:35" x14ac:dyDescent="0.2">
      <c r="A64" t="s">
        <v>291</v>
      </c>
      <c r="B64" t="s">
        <v>3</v>
      </c>
      <c r="C64" s="74">
        <v>4738</v>
      </c>
      <c r="D64" s="74" t="s">
        <v>665</v>
      </c>
      <c r="E64" s="56" t="s">
        <v>1558</v>
      </c>
      <c r="F64" s="123">
        <v>439364.33</v>
      </c>
      <c r="G64" s="123">
        <v>23400</v>
      </c>
      <c r="H64" s="123">
        <v>28990.27</v>
      </c>
      <c r="I64" s="56">
        <v>109062.13</v>
      </c>
      <c r="J64" s="56">
        <v>287163.40999999997</v>
      </c>
      <c r="L64" s="272">
        <v>69600</v>
      </c>
      <c r="Q64" s="56">
        <v>-1936005.4</v>
      </c>
      <c r="R64" s="56">
        <v>2601971.02</v>
      </c>
      <c r="S64" s="100">
        <v>594290.61</v>
      </c>
      <c r="V64" s="100">
        <v>266760</v>
      </c>
      <c r="X64" s="124">
        <v>439110</v>
      </c>
      <c r="AA64" s="124">
        <v>170668.2</v>
      </c>
      <c r="AB64" s="124">
        <v>48703.89</v>
      </c>
      <c r="AC64" s="124">
        <v>5000</v>
      </c>
      <c r="AD64" s="98">
        <f t="shared" si="1"/>
        <v>491754.60000000003</v>
      </c>
      <c r="AE64" s="44">
        <f t="shared" si="2"/>
        <v>69600</v>
      </c>
      <c r="AF64" s="104">
        <f t="shared" si="3"/>
        <v>422154.60000000003</v>
      </c>
      <c r="AG64" s="105">
        <f t="shared" si="4"/>
        <v>861050.61</v>
      </c>
      <c r="AH64" s="29">
        <f t="shared" si="5"/>
        <v>663482.09</v>
      </c>
      <c r="AI64" s="16">
        <f t="shared" si="6"/>
        <v>197568.52000000002</v>
      </c>
    </row>
    <row r="65" spans="1:35" x14ac:dyDescent="0.2">
      <c r="A65" t="s">
        <v>291</v>
      </c>
      <c r="B65" t="s">
        <v>3</v>
      </c>
      <c r="C65" s="74">
        <v>3535</v>
      </c>
      <c r="D65" s="74" t="s">
        <v>666</v>
      </c>
      <c r="E65" s="56" t="s">
        <v>1559</v>
      </c>
      <c r="F65" s="123">
        <v>271133.95</v>
      </c>
      <c r="G65" s="123">
        <v>0</v>
      </c>
      <c r="H65" s="123">
        <v>49473.86</v>
      </c>
      <c r="I65" s="56">
        <v>864085.5</v>
      </c>
      <c r="J65" s="56">
        <v>140430.57999999999</v>
      </c>
      <c r="N65" s="272">
        <v>0</v>
      </c>
      <c r="Q65" s="56">
        <v>-1851991.97</v>
      </c>
      <c r="R65" s="56">
        <v>3048211.32</v>
      </c>
      <c r="S65" s="100">
        <v>518402.98</v>
      </c>
      <c r="V65" s="100">
        <v>434100</v>
      </c>
      <c r="W65" s="100">
        <v>1800</v>
      </c>
      <c r="X65" s="124">
        <v>634121.4</v>
      </c>
      <c r="AA65" s="124">
        <v>106514.26</v>
      </c>
      <c r="AB65" s="124">
        <v>53181.78</v>
      </c>
      <c r="AD65" s="98">
        <f t="shared" si="1"/>
        <v>320607.81</v>
      </c>
      <c r="AE65" s="44">
        <f t="shared" si="2"/>
        <v>0</v>
      </c>
      <c r="AF65" s="104">
        <f t="shared" si="3"/>
        <v>320607.81</v>
      </c>
      <c r="AG65" s="105">
        <f t="shared" si="4"/>
        <v>954302.98</v>
      </c>
      <c r="AH65" s="29">
        <f t="shared" si="5"/>
        <v>793817.44000000006</v>
      </c>
      <c r="AI65" s="16">
        <f t="shared" si="6"/>
        <v>160485.53999999992</v>
      </c>
    </row>
    <row r="66" spans="1:35" x14ac:dyDescent="0.2">
      <c r="A66" t="s">
        <v>291</v>
      </c>
      <c r="B66" t="s">
        <v>3</v>
      </c>
      <c r="C66" s="74">
        <v>3889</v>
      </c>
      <c r="D66" s="74" t="s">
        <v>667</v>
      </c>
      <c r="E66" s="56" t="s">
        <v>1580</v>
      </c>
      <c r="F66" s="123">
        <v>354786.04</v>
      </c>
      <c r="G66" s="123">
        <v>0</v>
      </c>
      <c r="H66" s="123">
        <v>14200.78</v>
      </c>
      <c r="I66" s="56">
        <v>567980.42000000004</v>
      </c>
      <c r="J66" s="56">
        <v>203655.11</v>
      </c>
      <c r="Q66" s="56">
        <v>-330715.87</v>
      </c>
      <c r="R66" s="56">
        <v>1312112.72</v>
      </c>
      <c r="S66" s="100">
        <v>447392.48</v>
      </c>
      <c r="V66" s="100">
        <v>260700</v>
      </c>
      <c r="X66" s="124">
        <v>368580</v>
      </c>
      <c r="AA66" s="124">
        <v>79820.490000000005</v>
      </c>
      <c r="AB66" s="124">
        <v>71069.490000000005</v>
      </c>
      <c r="AD66" s="98">
        <f t="shared" si="1"/>
        <v>368986.82</v>
      </c>
      <c r="AE66" s="44">
        <f t="shared" si="2"/>
        <v>0</v>
      </c>
      <c r="AF66" s="104">
        <f t="shared" si="3"/>
        <v>368986.82</v>
      </c>
      <c r="AG66" s="105">
        <f t="shared" si="4"/>
        <v>708092.48</v>
      </c>
      <c r="AH66" s="29">
        <f t="shared" si="5"/>
        <v>519469.98</v>
      </c>
      <c r="AI66" s="16">
        <f t="shared" si="6"/>
        <v>188622.5</v>
      </c>
    </row>
    <row r="67" spans="1:35" x14ac:dyDescent="0.2">
      <c r="A67" t="s">
        <v>294</v>
      </c>
      <c r="B67" t="s">
        <v>4</v>
      </c>
      <c r="C67" s="74">
        <v>3322</v>
      </c>
      <c r="D67" s="74" t="s">
        <v>668</v>
      </c>
      <c r="E67" s="56" t="s">
        <v>1560</v>
      </c>
      <c r="F67" s="123">
        <v>797477.61</v>
      </c>
      <c r="G67" s="123">
        <v>0</v>
      </c>
      <c r="H67" s="123">
        <v>66282.350000000006</v>
      </c>
      <c r="I67" s="56">
        <v>847840</v>
      </c>
      <c r="J67" s="56">
        <v>255403.59</v>
      </c>
      <c r="Q67" s="56">
        <v>891950.75</v>
      </c>
      <c r="R67" s="56">
        <v>997975.02</v>
      </c>
      <c r="S67" s="100">
        <v>317738.09999999998</v>
      </c>
      <c r="V67" s="100">
        <v>285840</v>
      </c>
      <c r="X67" s="124">
        <v>371955</v>
      </c>
      <c r="AA67" s="124">
        <v>106575.89</v>
      </c>
      <c r="AB67" s="124">
        <v>37859.43</v>
      </c>
      <c r="AD67" s="98">
        <f t="shared" si="1"/>
        <v>863759.96</v>
      </c>
      <c r="AE67" s="44">
        <f t="shared" si="2"/>
        <v>0</v>
      </c>
      <c r="AF67" s="104">
        <f t="shared" si="3"/>
        <v>863759.96</v>
      </c>
      <c r="AG67" s="105">
        <f t="shared" si="4"/>
        <v>603578.1</v>
      </c>
      <c r="AH67" s="29">
        <f t="shared" si="5"/>
        <v>516390.32</v>
      </c>
      <c r="AI67" s="16">
        <f t="shared" si="6"/>
        <v>87187.77999999997</v>
      </c>
    </row>
    <row r="68" spans="1:35" x14ac:dyDescent="0.2">
      <c r="A68" t="s">
        <v>294</v>
      </c>
      <c r="B68" t="s">
        <v>4</v>
      </c>
      <c r="C68" s="74">
        <v>3383</v>
      </c>
      <c r="D68" s="74" t="s">
        <v>669</v>
      </c>
      <c r="E68" s="56" t="s">
        <v>1561</v>
      </c>
      <c r="F68" s="123">
        <v>280139.81</v>
      </c>
      <c r="G68" s="123">
        <v>0</v>
      </c>
      <c r="H68" s="123">
        <v>51250.94</v>
      </c>
      <c r="I68" s="56">
        <v>684107.9</v>
      </c>
      <c r="J68" s="56">
        <v>210771.57</v>
      </c>
      <c r="M68" s="272">
        <v>67440</v>
      </c>
      <c r="Q68" s="56">
        <v>-3012117.94</v>
      </c>
      <c r="R68" s="56">
        <v>4031791.24</v>
      </c>
      <c r="S68" s="100">
        <v>410466.25</v>
      </c>
      <c r="V68" s="100">
        <v>325530</v>
      </c>
      <c r="X68" s="124">
        <v>453180</v>
      </c>
      <c r="AA68" s="124">
        <v>96103.79</v>
      </c>
      <c r="AB68" s="124">
        <v>30168.54</v>
      </c>
      <c r="AC68" s="124">
        <v>11000</v>
      </c>
      <c r="AD68" s="98">
        <f t="shared" si="1"/>
        <v>331390.75</v>
      </c>
      <c r="AE68" s="44">
        <f t="shared" si="2"/>
        <v>67440</v>
      </c>
      <c r="AF68" s="104">
        <f t="shared" si="3"/>
        <v>263950.75</v>
      </c>
      <c r="AG68" s="105">
        <f t="shared" si="4"/>
        <v>735996.25</v>
      </c>
      <c r="AH68" s="29">
        <f t="shared" si="5"/>
        <v>590452.33000000007</v>
      </c>
      <c r="AI68" s="16">
        <f t="shared" si="6"/>
        <v>145543.91999999993</v>
      </c>
    </row>
    <row r="69" spans="1:35" x14ac:dyDescent="0.2">
      <c r="A69" t="s">
        <v>294</v>
      </c>
      <c r="B69" t="s">
        <v>4</v>
      </c>
      <c r="C69" s="74">
        <v>9605</v>
      </c>
      <c r="D69" s="74" t="s">
        <v>670</v>
      </c>
      <c r="E69" s="56" t="s">
        <v>1562</v>
      </c>
      <c r="F69" s="123">
        <v>663620.07999999996</v>
      </c>
      <c r="G69" s="123">
        <v>82641.179999999993</v>
      </c>
      <c r="H69" s="123">
        <v>96268.83</v>
      </c>
      <c r="I69" s="56">
        <v>262780.68</v>
      </c>
      <c r="J69" s="56">
        <v>445185.6</v>
      </c>
      <c r="Q69" s="56">
        <v>1143520.6499999999</v>
      </c>
      <c r="R69" s="56">
        <v>73641.19</v>
      </c>
      <c r="S69" s="100">
        <v>809254.67</v>
      </c>
      <c r="T69" s="100">
        <v>5000</v>
      </c>
      <c r="U69" s="100">
        <v>26.62</v>
      </c>
      <c r="V69" s="100">
        <v>381640</v>
      </c>
      <c r="W69" s="100">
        <v>78654</v>
      </c>
      <c r="X69" s="124">
        <v>563650</v>
      </c>
      <c r="AA69" s="124">
        <v>273985.40000000002</v>
      </c>
      <c r="AB69" s="124">
        <v>29103.360000000001</v>
      </c>
      <c r="AD69" s="98">
        <f t="shared" ref="AD69:AD86" si="7">SUM(F69:H69)</f>
        <v>842530.09</v>
      </c>
      <c r="AE69" s="44">
        <f t="shared" ref="AE69:AE86" si="8">SUM(K69:N69)</f>
        <v>0</v>
      </c>
      <c r="AF69" s="104">
        <f t="shared" ref="AF69:AF86" si="9">AD69-AE69</f>
        <v>842530.09</v>
      </c>
      <c r="AG69" s="105">
        <f t="shared" ref="AG69:AG86" si="10">SUM(S69:W69)</f>
        <v>1274575.29</v>
      </c>
      <c r="AH69" s="29">
        <f t="shared" ref="AH69:AH86" si="11">SUM(X69:AC69)</f>
        <v>866738.76</v>
      </c>
      <c r="AI69" s="16">
        <f t="shared" ref="AI69:AI86" si="12">AG69-AH69</f>
        <v>407836.53</v>
      </c>
    </row>
    <row r="70" spans="1:35" x14ac:dyDescent="0.2">
      <c r="A70" t="s">
        <v>294</v>
      </c>
      <c r="B70" t="s">
        <v>4</v>
      </c>
      <c r="C70" s="74">
        <v>2921</v>
      </c>
      <c r="D70" s="74" t="s">
        <v>671</v>
      </c>
      <c r="E70" s="56" t="s">
        <v>1563</v>
      </c>
      <c r="F70" s="123">
        <v>250195.51</v>
      </c>
      <c r="G70" s="123">
        <v>0</v>
      </c>
      <c r="H70" s="123">
        <v>96871.87</v>
      </c>
      <c r="I70" s="56">
        <v>-155796.9</v>
      </c>
      <c r="J70" s="56">
        <v>-78644.899999999994</v>
      </c>
      <c r="P70" s="56">
        <v>-391890.04</v>
      </c>
      <c r="R70" s="56">
        <v>607615.71</v>
      </c>
      <c r="S70" s="100">
        <v>380551.72</v>
      </c>
      <c r="V70" s="100">
        <v>277560</v>
      </c>
      <c r="X70" s="124">
        <v>409711</v>
      </c>
      <c r="AA70" s="124">
        <v>112681.01</v>
      </c>
      <c r="AB70" s="124">
        <v>234451.8</v>
      </c>
      <c r="AD70" s="98">
        <f t="shared" si="7"/>
        <v>347067.38</v>
      </c>
      <c r="AE70" s="44">
        <f t="shared" si="8"/>
        <v>0</v>
      </c>
      <c r="AF70" s="104">
        <f t="shared" si="9"/>
        <v>347067.38</v>
      </c>
      <c r="AG70" s="105">
        <f t="shared" si="10"/>
        <v>658111.72</v>
      </c>
      <c r="AH70" s="29">
        <f t="shared" si="11"/>
        <v>756843.81</v>
      </c>
      <c r="AI70" s="16">
        <f t="shared" si="12"/>
        <v>-98732.090000000084</v>
      </c>
    </row>
    <row r="71" spans="1:35" x14ac:dyDescent="0.2">
      <c r="A71" t="s">
        <v>294</v>
      </c>
      <c r="B71" t="s">
        <v>4</v>
      </c>
      <c r="C71" s="74">
        <v>3783</v>
      </c>
      <c r="D71" s="74" t="s">
        <v>672</v>
      </c>
      <c r="E71" s="56" t="s">
        <v>1564</v>
      </c>
      <c r="F71" s="123">
        <v>559653.07999999996</v>
      </c>
      <c r="G71" s="123">
        <v>0</v>
      </c>
      <c r="H71" s="123">
        <v>42916.32</v>
      </c>
      <c r="I71" s="56">
        <v>663210.39</v>
      </c>
      <c r="J71" s="56">
        <v>862138.17</v>
      </c>
      <c r="Q71" s="56">
        <v>-1607887.93</v>
      </c>
      <c r="R71" s="56">
        <v>3812852.35</v>
      </c>
      <c r="S71" s="100">
        <v>388968.04</v>
      </c>
      <c r="V71" s="100">
        <v>174234</v>
      </c>
      <c r="W71" s="100">
        <v>2000</v>
      </c>
      <c r="X71" s="124">
        <v>304554</v>
      </c>
      <c r="AA71" s="124">
        <v>88532.64</v>
      </c>
      <c r="AB71" s="124">
        <v>217642.86</v>
      </c>
      <c r="AD71" s="98">
        <f t="shared" si="7"/>
        <v>602569.39999999991</v>
      </c>
      <c r="AE71" s="44">
        <f t="shared" si="8"/>
        <v>0</v>
      </c>
      <c r="AF71" s="104">
        <f t="shared" si="9"/>
        <v>602569.39999999991</v>
      </c>
      <c r="AG71" s="105">
        <f t="shared" si="10"/>
        <v>565202.04</v>
      </c>
      <c r="AH71" s="29">
        <f t="shared" si="11"/>
        <v>610729.5</v>
      </c>
      <c r="AI71" s="16">
        <f t="shared" si="12"/>
        <v>-45527.459999999963</v>
      </c>
    </row>
    <row r="72" spans="1:35" x14ac:dyDescent="0.2">
      <c r="A72" t="s">
        <v>294</v>
      </c>
      <c r="B72" t="s">
        <v>4</v>
      </c>
      <c r="C72" s="74">
        <v>3268</v>
      </c>
      <c r="D72" s="74" t="s">
        <v>673</v>
      </c>
      <c r="E72" s="56" t="s">
        <v>1565</v>
      </c>
      <c r="F72" s="123">
        <v>240057.31</v>
      </c>
      <c r="G72" s="123">
        <v>0</v>
      </c>
      <c r="H72" s="123">
        <v>67473.320000000007</v>
      </c>
      <c r="I72" s="56">
        <v>624963.76</v>
      </c>
      <c r="J72" s="56">
        <v>191809.95</v>
      </c>
      <c r="Q72" s="56">
        <v>-894450.52</v>
      </c>
      <c r="R72" s="56">
        <v>1909993.72</v>
      </c>
      <c r="S72" s="100">
        <v>413566.14</v>
      </c>
      <c r="V72" s="100">
        <v>289140</v>
      </c>
      <c r="X72" s="124">
        <v>455600</v>
      </c>
      <c r="AA72" s="124">
        <v>74494.77</v>
      </c>
      <c r="AB72" s="124">
        <v>41359.230000000003</v>
      </c>
      <c r="AD72" s="98">
        <f t="shared" si="7"/>
        <v>307530.63</v>
      </c>
      <c r="AE72" s="44">
        <f t="shared" si="8"/>
        <v>0</v>
      </c>
      <c r="AF72" s="104">
        <f t="shared" si="9"/>
        <v>307530.63</v>
      </c>
      <c r="AG72" s="105">
        <f t="shared" si="10"/>
        <v>702706.14</v>
      </c>
      <c r="AH72" s="29">
        <f t="shared" si="11"/>
        <v>571454</v>
      </c>
      <c r="AI72" s="16">
        <f t="shared" si="12"/>
        <v>131252.14000000001</v>
      </c>
    </row>
    <row r="73" spans="1:35" x14ac:dyDescent="0.2">
      <c r="A73" t="s">
        <v>294</v>
      </c>
      <c r="B73" t="s">
        <v>4</v>
      </c>
      <c r="C73" s="74">
        <v>3398</v>
      </c>
      <c r="D73" s="74" t="s">
        <v>674</v>
      </c>
      <c r="E73" s="56" t="s">
        <v>1566</v>
      </c>
      <c r="F73" s="123">
        <v>106763.9</v>
      </c>
      <c r="G73" s="123">
        <v>0</v>
      </c>
      <c r="H73" s="123">
        <v>97357.49</v>
      </c>
      <c r="I73" s="56">
        <v>274239.38</v>
      </c>
      <c r="J73" s="56">
        <v>13180.08</v>
      </c>
      <c r="Q73" s="56">
        <v>-953667.24</v>
      </c>
      <c r="R73" s="56">
        <v>1439320.15</v>
      </c>
      <c r="S73" s="100">
        <v>523609.77</v>
      </c>
      <c r="V73" s="100">
        <v>137424</v>
      </c>
      <c r="X73" s="124">
        <v>392054</v>
      </c>
      <c r="AA73" s="124">
        <v>178887.78</v>
      </c>
      <c r="AB73" s="124">
        <v>58849.05</v>
      </c>
      <c r="AD73" s="98">
        <f t="shared" si="7"/>
        <v>204121.39</v>
      </c>
      <c r="AE73" s="44">
        <f t="shared" si="8"/>
        <v>0</v>
      </c>
      <c r="AF73" s="104">
        <f t="shared" si="9"/>
        <v>204121.39</v>
      </c>
      <c r="AG73" s="105">
        <f t="shared" si="10"/>
        <v>661033.77</v>
      </c>
      <c r="AH73" s="29">
        <f t="shared" si="11"/>
        <v>629790.83000000007</v>
      </c>
      <c r="AI73" s="16">
        <f t="shared" si="12"/>
        <v>31242.939999999944</v>
      </c>
    </row>
    <row r="74" spans="1:35" x14ac:dyDescent="0.2">
      <c r="A74" t="s">
        <v>294</v>
      </c>
      <c r="B74" t="s">
        <v>4</v>
      </c>
      <c r="C74" s="74">
        <v>4777</v>
      </c>
      <c r="D74" s="74" t="s">
        <v>675</v>
      </c>
      <c r="E74" s="56" t="s">
        <v>1567</v>
      </c>
      <c r="F74" s="123">
        <v>229667.68</v>
      </c>
      <c r="G74" s="123">
        <v>0</v>
      </c>
      <c r="H74" s="123">
        <v>66353.740000000005</v>
      </c>
      <c r="I74" s="56">
        <v>966267.42</v>
      </c>
      <c r="J74" s="56">
        <v>124065.67</v>
      </c>
      <c r="Q74" s="56">
        <v>-3371071.5</v>
      </c>
      <c r="R74" s="56">
        <v>4868817.07</v>
      </c>
      <c r="S74" s="100">
        <v>355020.38</v>
      </c>
      <c r="X74" s="124">
        <v>172470</v>
      </c>
      <c r="Y74" s="124">
        <v>950</v>
      </c>
      <c r="AA74" s="124">
        <v>161031.04999999999</v>
      </c>
      <c r="AB74" s="124">
        <v>103173.39</v>
      </c>
      <c r="AD74" s="98">
        <f t="shared" si="7"/>
        <v>296021.42</v>
      </c>
      <c r="AE74" s="44">
        <f t="shared" si="8"/>
        <v>0</v>
      </c>
      <c r="AF74" s="104">
        <f t="shared" si="9"/>
        <v>296021.42</v>
      </c>
      <c r="AG74" s="105">
        <f t="shared" si="10"/>
        <v>355020.38</v>
      </c>
      <c r="AH74" s="29">
        <f t="shared" si="11"/>
        <v>437624.44</v>
      </c>
      <c r="AI74" s="16">
        <f t="shared" si="12"/>
        <v>-82604.06</v>
      </c>
    </row>
    <row r="75" spans="1:35" x14ac:dyDescent="0.2">
      <c r="A75" t="s">
        <v>294</v>
      </c>
      <c r="B75" t="s">
        <v>4</v>
      </c>
      <c r="C75" s="74">
        <v>2834</v>
      </c>
      <c r="D75" s="74" t="s">
        <v>676</v>
      </c>
      <c r="E75" s="56" t="s">
        <v>1568</v>
      </c>
      <c r="F75" s="123">
        <v>105735.03999999999</v>
      </c>
      <c r="G75" s="123">
        <v>0</v>
      </c>
      <c r="H75" s="123">
        <v>31916.74</v>
      </c>
      <c r="I75" s="56">
        <v>451051.55</v>
      </c>
      <c r="J75" s="56">
        <v>142992.63</v>
      </c>
      <c r="L75" s="272">
        <v>120800</v>
      </c>
      <c r="Q75" s="56">
        <v>275479.03000000003</v>
      </c>
      <c r="R75" s="56">
        <v>310741.76000000001</v>
      </c>
      <c r="S75" s="100">
        <v>185793.41</v>
      </c>
      <c r="V75" s="100">
        <v>215000</v>
      </c>
      <c r="X75" s="124">
        <v>271308</v>
      </c>
      <c r="AA75" s="124">
        <v>53694.44</v>
      </c>
      <c r="AB75" s="124">
        <v>48299.8</v>
      </c>
      <c r="AD75" s="98">
        <f t="shared" si="7"/>
        <v>137651.78</v>
      </c>
      <c r="AE75" s="44">
        <f t="shared" si="8"/>
        <v>120800</v>
      </c>
      <c r="AF75" s="104">
        <f t="shared" si="9"/>
        <v>16851.78</v>
      </c>
      <c r="AG75" s="105">
        <f t="shared" si="10"/>
        <v>400793.41000000003</v>
      </c>
      <c r="AH75" s="29">
        <f t="shared" si="11"/>
        <v>373302.24</v>
      </c>
      <c r="AI75" s="16">
        <f t="shared" si="12"/>
        <v>27491.170000000042</v>
      </c>
    </row>
    <row r="76" spans="1:35" x14ac:dyDescent="0.2">
      <c r="A76" t="s">
        <v>294</v>
      </c>
      <c r="B76" t="s">
        <v>4</v>
      </c>
      <c r="C76" s="74">
        <v>2338</v>
      </c>
      <c r="D76" s="74" t="s">
        <v>677</v>
      </c>
      <c r="E76" s="56" t="s">
        <v>1569</v>
      </c>
      <c r="F76" s="123">
        <v>96235.44</v>
      </c>
      <c r="G76" s="123">
        <v>21872</v>
      </c>
      <c r="H76" s="123">
        <v>58210.03</v>
      </c>
      <c r="I76" s="56">
        <v>223135.12</v>
      </c>
      <c r="J76" s="56">
        <v>121484.42</v>
      </c>
      <c r="Q76" s="56">
        <v>-2648078.71</v>
      </c>
      <c r="R76" s="56">
        <v>3225580.14</v>
      </c>
      <c r="S76" s="100">
        <v>333696.06</v>
      </c>
      <c r="W76" s="100">
        <v>1000</v>
      </c>
      <c r="X76" s="124">
        <v>92700</v>
      </c>
      <c r="AA76" s="124">
        <v>118613.79</v>
      </c>
      <c r="AB76" s="124">
        <v>65811.69</v>
      </c>
      <c r="AD76" s="98">
        <f t="shared" si="7"/>
        <v>176317.47</v>
      </c>
      <c r="AE76" s="44">
        <f t="shared" si="8"/>
        <v>0</v>
      </c>
      <c r="AF76" s="104">
        <f t="shared" si="9"/>
        <v>176317.47</v>
      </c>
      <c r="AG76" s="105">
        <f t="shared" si="10"/>
        <v>334696.06</v>
      </c>
      <c r="AH76" s="29">
        <f t="shared" si="11"/>
        <v>277125.48</v>
      </c>
      <c r="AI76" s="16">
        <f t="shared" si="12"/>
        <v>57570.580000000016</v>
      </c>
    </row>
    <row r="77" spans="1:35" x14ac:dyDescent="0.2">
      <c r="A77" t="s">
        <v>294</v>
      </c>
      <c r="B77" t="s">
        <v>4</v>
      </c>
      <c r="C77" s="74">
        <v>4468</v>
      </c>
      <c r="D77" s="74" t="s">
        <v>678</v>
      </c>
      <c r="E77" s="56" t="s">
        <v>1570</v>
      </c>
      <c r="F77" s="123">
        <v>502953.95</v>
      </c>
      <c r="G77" s="123">
        <v>0</v>
      </c>
      <c r="H77" s="123">
        <v>40026.550000000003</v>
      </c>
      <c r="I77" s="56">
        <v>461730.24</v>
      </c>
      <c r="J77" s="56">
        <v>280932.40999999997</v>
      </c>
      <c r="L77" s="272">
        <v>0</v>
      </c>
      <c r="O77" s="56">
        <v>179525</v>
      </c>
      <c r="Q77" s="56">
        <v>-1522828.36</v>
      </c>
      <c r="R77" s="56">
        <v>2484321.89</v>
      </c>
      <c r="S77" s="100">
        <v>606042.81999999995</v>
      </c>
      <c r="V77" s="100">
        <v>201330</v>
      </c>
      <c r="X77" s="124">
        <v>436530</v>
      </c>
      <c r="AA77" s="124">
        <v>154864.76</v>
      </c>
      <c r="AB77" s="124">
        <v>46027.44</v>
      </c>
      <c r="AD77" s="98">
        <f t="shared" si="7"/>
        <v>542980.5</v>
      </c>
      <c r="AE77" s="44">
        <f t="shared" si="8"/>
        <v>0</v>
      </c>
      <c r="AF77" s="104">
        <f t="shared" si="9"/>
        <v>542980.5</v>
      </c>
      <c r="AG77" s="105">
        <f t="shared" si="10"/>
        <v>807372.82</v>
      </c>
      <c r="AH77" s="29">
        <f t="shared" si="11"/>
        <v>637422.19999999995</v>
      </c>
      <c r="AI77" s="16">
        <f t="shared" si="12"/>
        <v>169950.62</v>
      </c>
    </row>
    <row r="78" spans="1:35" x14ac:dyDescent="0.2">
      <c r="A78" t="s">
        <v>294</v>
      </c>
      <c r="B78" t="s">
        <v>4</v>
      </c>
      <c r="C78" s="74">
        <v>1481</v>
      </c>
      <c r="D78" s="74" t="s">
        <v>679</v>
      </c>
      <c r="E78" s="56" t="s">
        <v>1578</v>
      </c>
      <c r="F78" s="123">
        <v>119626.53</v>
      </c>
      <c r="G78" s="123">
        <v>0</v>
      </c>
      <c r="H78" s="123">
        <v>47592.82</v>
      </c>
      <c r="I78" s="56">
        <v>307414.58</v>
      </c>
      <c r="J78" s="56">
        <v>41617.29</v>
      </c>
      <c r="Q78" s="56">
        <v>-933912.4</v>
      </c>
      <c r="R78" s="56">
        <v>1412549.96</v>
      </c>
      <c r="S78" s="100">
        <v>158732.68</v>
      </c>
      <c r="W78" s="100">
        <v>197780</v>
      </c>
      <c r="X78" s="124">
        <v>239700</v>
      </c>
      <c r="AA78" s="124">
        <v>42514.52</v>
      </c>
      <c r="AB78" s="124">
        <v>34586.5</v>
      </c>
      <c r="AD78" s="98">
        <f t="shared" si="7"/>
        <v>167219.35</v>
      </c>
      <c r="AE78" s="44">
        <f t="shared" si="8"/>
        <v>0</v>
      </c>
      <c r="AF78" s="104">
        <f t="shared" si="9"/>
        <v>167219.35</v>
      </c>
      <c r="AG78" s="105">
        <f t="shared" si="10"/>
        <v>356512.68</v>
      </c>
      <c r="AH78" s="29">
        <f t="shared" si="11"/>
        <v>316801.02</v>
      </c>
      <c r="AI78" s="16">
        <f t="shared" si="12"/>
        <v>39711.659999999974</v>
      </c>
    </row>
    <row r="79" spans="1:35" x14ac:dyDescent="0.2">
      <c r="A79" t="s">
        <v>294</v>
      </c>
      <c r="B79" t="s">
        <v>4</v>
      </c>
      <c r="C79" s="74">
        <v>2622</v>
      </c>
      <c r="D79" s="74" t="s">
        <v>680</v>
      </c>
      <c r="E79" s="56" t="s">
        <v>1581</v>
      </c>
      <c r="F79" s="123">
        <v>379868.71</v>
      </c>
      <c r="G79" s="123">
        <v>0</v>
      </c>
      <c r="H79" s="123">
        <v>58056.17</v>
      </c>
      <c r="I79" s="56">
        <v>779531.98</v>
      </c>
      <c r="J79" s="56">
        <v>16443.16</v>
      </c>
      <c r="K79" s="272">
        <v>900</v>
      </c>
      <c r="Q79" s="56">
        <v>-1131637.8700000001</v>
      </c>
      <c r="R79" s="56">
        <v>2368149.29</v>
      </c>
      <c r="S79" s="100">
        <v>48356.02</v>
      </c>
      <c r="V79" s="100">
        <v>195260</v>
      </c>
      <c r="X79" s="124">
        <v>195260</v>
      </c>
      <c r="AA79" s="124">
        <v>28374.080000000002</v>
      </c>
      <c r="AB79" s="124">
        <v>23493.34</v>
      </c>
      <c r="AD79" s="98">
        <f t="shared" si="7"/>
        <v>437924.88</v>
      </c>
      <c r="AE79" s="44">
        <f t="shared" si="8"/>
        <v>900</v>
      </c>
      <c r="AF79" s="104">
        <f t="shared" si="9"/>
        <v>437024.88</v>
      </c>
      <c r="AG79" s="105">
        <f t="shared" si="10"/>
        <v>243616.02</v>
      </c>
      <c r="AH79" s="29">
        <f t="shared" si="11"/>
        <v>247127.42</v>
      </c>
      <c r="AI79" s="16">
        <f t="shared" si="12"/>
        <v>-3511.4000000000233</v>
      </c>
    </row>
    <row r="80" spans="1:35" x14ac:dyDescent="0.2">
      <c r="A80" t="s">
        <v>297</v>
      </c>
      <c r="B80" t="s">
        <v>5</v>
      </c>
      <c r="C80" s="74">
        <v>4703</v>
      </c>
      <c r="D80" s="74" t="s">
        <v>681</v>
      </c>
      <c r="E80" s="56" t="s">
        <v>1571</v>
      </c>
      <c r="F80" s="123">
        <v>259081.02</v>
      </c>
      <c r="G80" s="123">
        <v>0</v>
      </c>
      <c r="H80" s="123">
        <v>45846.82</v>
      </c>
      <c r="I80" s="56">
        <v>503026.23</v>
      </c>
      <c r="J80" s="56">
        <v>349891.14</v>
      </c>
      <c r="L80" s="272">
        <v>19260</v>
      </c>
      <c r="Q80" s="56">
        <v>-1476227.03</v>
      </c>
      <c r="R80" s="56">
        <v>2500428.33</v>
      </c>
      <c r="S80" s="100">
        <v>438018.21</v>
      </c>
      <c r="V80" s="100">
        <v>270500</v>
      </c>
      <c r="X80" s="124">
        <v>372080</v>
      </c>
      <c r="Z80" s="124">
        <v>640</v>
      </c>
      <c r="AA80" s="124">
        <v>161277.57</v>
      </c>
      <c r="AB80" s="124">
        <v>47735.73</v>
      </c>
      <c r="AD80" s="98">
        <f t="shared" si="7"/>
        <v>304927.83999999997</v>
      </c>
      <c r="AE80" s="44">
        <f t="shared" si="8"/>
        <v>19260</v>
      </c>
      <c r="AF80" s="104">
        <f t="shared" si="9"/>
        <v>285667.83999999997</v>
      </c>
      <c r="AG80" s="105">
        <f t="shared" si="10"/>
        <v>708518.21</v>
      </c>
      <c r="AH80" s="29">
        <f t="shared" si="11"/>
        <v>581733.30000000005</v>
      </c>
      <c r="AI80" s="16">
        <f t="shared" si="12"/>
        <v>126784.90999999992</v>
      </c>
    </row>
    <row r="81" spans="1:35" x14ac:dyDescent="0.2">
      <c r="A81" t="s">
        <v>297</v>
      </c>
      <c r="B81" t="s">
        <v>5</v>
      </c>
      <c r="C81" s="74">
        <v>1824</v>
      </c>
      <c r="D81" s="74" t="s">
        <v>682</v>
      </c>
      <c r="E81" s="56" t="s">
        <v>1572</v>
      </c>
      <c r="F81" s="123">
        <v>109351.67999999999</v>
      </c>
      <c r="G81" s="123">
        <v>0</v>
      </c>
      <c r="H81" s="123">
        <v>51002.99</v>
      </c>
      <c r="I81" s="56">
        <v>5</v>
      </c>
      <c r="J81" s="56">
        <v>256135.23</v>
      </c>
      <c r="L81" s="272">
        <v>15774</v>
      </c>
      <c r="Q81" s="56">
        <v>-1733354.94</v>
      </c>
      <c r="R81" s="56">
        <v>2140561.41</v>
      </c>
      <c r="S81" s="100">
        <v>239869.34</v>
      </c>
      <c r="T81" s="100">
        <v>165</v>
      </c>
      <c r="V81" s="100">
        <v>211530</v>
      </c>
      <c r="X81" s="124">
        <v>340010</v>
      </c>
      <c r="AA81" s="124">
        <v>73128.639999999999</v>
      </c>
      <c r="AB81" s="124">
        <v>20284.27</v>
      </c>
      <c r="AD81" s="98">
        <f t="shared" si="7"/>
        <v>160354.66999999998</v>
      </c>
      <c r="AE81" s="44">
        <f t="shared" si="8"/>
        <v>15774</v>
      </c>
      <c r="AF81" s="104">
        <f t="shared" si="9"/>
        <v>144580.66999999998</v>
      </c>
      <c r="AG81" s="105">
        <f t="shared" si="10"/>
        <v>451564.33999999997</v>
      </c>
      <c r="AH81" s="29">
        <f t="shared" si="11"/>
        <v>433422.91000000003</v>
      </c>
      <c r="AI81" s="16">
        <f t="shared" si="12"/>
        <v>18141.429999999935</v>
      </c>
    </row>
    <row r="82" spans="1:35" x14ac:dyDescent="0.2">
      <c r="A82" t="s">
        <v>297</v>
      </c>
      <c r="B82" t="s">
        <v>5</v>
      </c>
      <c r="C82" s="74">
        <v>4449</v>
      </c>
      <c r="D82" s="74" t="s">
        <v>683</v>
      </c>
      <c r="E82" s="56" t="s">
        <v>1573</v>
      </c>
      <c r="F82" s="123">
        <v>440682.95</v>
      </c>
      <c r="G82" s="123">
        <v>0</v>
      </c>
      <c r="H82" s="123">
        <v>46293.94</v>
      </c>
      <c r="I82" s="56">
        <v>877860.13</v>
      </c>
      <c r="J82" s="56">
        <v>641348.32999999996</v>
      </c>
      <c r="L82" s="272">
        <v>132150</v>
      </c>
      <c r="Q82" s="56">
        <v>-489112.87</v>
      </c>
      <c r="R82" s="56">
        <v>2191938.59</v>
      </c>
      <c r="S82" s="100">
        <v>664570.29</v>
      </c>
      <c r="T82" s="100">
        <v>82278</v>
      </c>
      <c r="V82" s="100">
        <v>295980</v>
      </c>
      <c r="X82" s="124">
        <v>530870</v>
      </c>
      <c r="AA82" s="124">
        <v>154445.12</v>
      </c>
      <c r="AB82" s="124">
        <v>83007.539999999994</v>
      </c>
      <c r="AD82" s="98">
        <f t="shared" si="7"/>
        <v>486976.89</v>
      </c>
      <c r="AE82" s="44">
        <f t="shared" si="8"/>
        <v>132150</v>
      </c>
      <c r="AF82" s="104">
        <f t="shared" si="9"/>
        <v>354826.89</v>
      </c>
      <c r="AG82" s="105">
        <f t="shared" si="10"/>
        <v>1042828.29</v>
      </c>
      <c r="AH82" s="29">
        <f t="shared" si="11"/>
        <v>768322.66</v>
      </c>
      <c r="AI82" s="16">
        <f t="shared" si="12"/>
        <v>274505.63</v>
      </c>
    </row>
    <row r="83" spans="1:35" x14ac:dyDescent="0.2">
      <c r="A83" t="s">
        <v>297</v>
      </c>
      <c r="B83" t="s">
        <v>5</v>
      </c>
      <c r="C83" s="74">
        <v>4777</v>
      </c>
      <c r="D83" s="74" t="s">
        <v>684</v>
      </c>
      <c r="E83" s="56" t="s">
        <v>1574</v>
      </c>
      <c r="F83" s="123">
        <v>443029.94</v>
      </c>
      <c r="G83" s="123">
        <v>0</v>
      </c>
      <c r="H83" s="123">
        <v>104026.16</v>
      </c>
      <c r="I83" s="56">
        <v>1138144.76</v>
      </c>
      <c r="J83" s="56">
        <v>399004.48</v>
      </c>
      <c r="K83" s="272">
        <v>9000</v>
      </c>
      <c r="L83" s="272">
        <v>53018.9</v>
      </c>
      <c r="Q83" s="56">
        <v>-2084136.27</v>
      </c>
      <c r="R83" s="56">
        <v>4194803.6500000004</v>
      </c>
      <c r="S83" s="100">
        <v>249050.69</v>
      </c>
      <c r="V83" s="100">
        <v>449818.5</v>
      </c>
      <c r="X83" s="124">
        <v>518488.5</v>
      </c>
      <c r="AA83" s="124">
        <v>160391.26999999999</v>
      </c>
      <c r="AB83" s="124">
        <v>97629.36</v>
      </c>
      <c r="AD83" s="98">
        <f t="shared" si="7"/>
        <v>547056.1</v>
      </c>
      <c r="AE83" s="44">
        <f t="shared" si="8"/>
        <v>62018.9</v>
      </c>
      <c r="AF83" s="104">
        <f t="shared" si="9"/>
        <v>485037.19999999995</v>
      </c>
      <c r="AG83" s="105">
        <f t="shared" si="10"/>
        <v>698869.19</v>
      </c>
      <c r="AH83" s="29">
        <f t="shared" si="11"/>
        <v>776509.13</v>
      </c>
      <c r="AI83" s="16">
        <f t="shared" si="12"/>
        <v>-77639.940000000061</v>
      </c>
    </row>
    <row r="84" spans="1:35" x14ac:dyDescent="0.2">
      <c r="A84" t="s">
        <v>297</v>
      </c>
      <c r="B84" t="s">
        <v>5</v>
      </c>
      <c r="C84" s="74">
        <v>2103</v>
      </c>
      <c r="D84" s="74" t="s">
        <v>685</v>
      </c>
      <c r="E84" s="56" t="s">
        <v>1575</v>
      </c>
      <c r="F84" s="123">
        <v>2541.25</v>
      </c>
      <c r="G84" s="123">
        <v>0</v>
      </c>
      <c r="H84" s="123">
        <v>20592.71</v>
      </c>
      <c r="I84" s="56">
        <v>674866.65</v>
      </c>
      <c r="J84" s="56">
        <v>240258.89</v>
      </c>
      <c r="L84" s="272">
        <v>35400</v>
      </c>
      <c r="Q84" s="56">
        <v>-1130821.27</v>
      </c>
      <c r="R84" s="56">
        <v>2119139.65</v>
      </c>
      <c r="S84" s="100">
        <v>184977.66</v>
      </c>
      <c r="V84" s="100">
        <v>278670</v>
      </c>
      <c r="X84" s="124">
        <v>393055</v>
      </c>
      <c r="AA84" s="124">
        <v>84667.13</v>
      </c>
      <c r="AB84" s="124">
        <v>65137.41</v>
      </c>
      <c r="AD84" s="98">
        <f t="shared" si="7"/>
        <v>23133.96</v>
      </c>
      <c r="AE84" s="44">
        <f t="shared" si="8"/>
        <v>35400</v>
      </c>
      <c r="AF84" s="104">
        <f t="shared" si="9"/>
        <v>-12266.04</v>
      </c>
      <c r="AG84" s="105">
        <f t="shared" si="10"/>
        <v>463647.66000000003</v>
      </c>
      <c r="AH84" s="29">
        <f t="shared" si="11"/>
        <v>542859.54</v>
      </c>
      <c r="AI84" s="16">
        <f t="shared" si="12"/>
        <v>-79211.88</v>
      </c>
    </row>
    <row r="85" spans="1:35" x14ac:dyDescent="0.2">
      <c r="A85" t="s">
        <v>297</v>
      </c>
      <c r="B85" t="s">
        <v>5</v>
      </c>
      <c r="C85" s="74">
        <v>5166</v>
      </c>
      <c r="D85" s="74" t="s">
        <v>686</v>
      </c>
      <c r="E85" s="56" t="s">
        <v>1576</v>
      </c>
      <c r="F85" s="123">
        <v>357476.67</v>
      </c>
      <c r="G85" s="123">
        <v>0</v>
      </c>
      <c r="H85" s="123">
        <v>57115.09</v>
      </c>
      <c r="I85" s="56">
        <v>300869.05</v>
      </c>
      <c r="J85" s="56">
        <v>406038.99</v>
      </c>
      <c r="L85" s="272">
        <v>69718.62</v>
      </c>
      <c r="Q85" s="56">
        <v>174977.5</v>
      </c>
      <c r="R85" s="56">
        <v>1096893.17</v>
      </c>
      <c r="S85" s="100">
        <v>226679.67999999999</v>
      </c>
      <c r="V85" s="100">
        <v>390030</v>
      </c>
      <c r="X85" s="124">
        <v>453180</v>
      </c>
      <c r="AA85" s="124">
        <v>222610.99</v>
      </c>
      <c r="AB85" s="124">
        <v>67470.179999999993</v>
      </c>
      <c r="AD85" s="98">
        <f t="shared" si="7"/>
        <v>414591.76</v>
      </c>
      <c r="AE85" s="44">
        <f t="shared" si="8"/>
        <v>69718.62</v>
      </c>
      <c r="AF85" s="104">
        <f t="shared" si="9"/>
        <v>344873.14</v>
      </c>
      <c r="AG85" s="105">
        <f t="shared" si="10"/>
        <v>616709.67999999993</v>
      </c>
      <c r="AH85" s="29">
        <f t="shared" si="11"/>
        <v>743261.16999999993</v>
      </c>
      <c r="AI85" s="16">
        <f t="shared" si="12"/>
        <v>-126551.48999999999</v>
      </c>
    </row>
    <row r="86" spans="1:35" x14ac:dyDescent="0.2">
      <c r="A86" t="s">
        <v>297</v>
      </c>
      <c r="B86" t="s">
        <v>5</v>
      </c>
      <c r="C86" s="74">
        <v>3557</v>
      </c>
      <c r="D86" s="74" t="s">
        <v>687</v>
      </c>
      <c r="E86" s="56" t="s">
        <v>1577</v>
      </c>
      <c r="F86" s="123">
        <v>406873.42</v>
      </c>
      <c r="G86" s="123">
        <v>0</v>
      </c>
      <c r="H86" s="123">
        <v>34290.58</v>
      </c>
      <c r="I86" s="56">
        <v>408864.81</v>
      </c>
      <c r="J86" s="56">
        <v>269242.55</v>
      </c>
      <c r="L86" s="272">
        <v>62215.9</v>
      </c>
      <c r="Q86" s="56">
        <v>-2040692.81</v>
      </c>
      <c r="R86" s="56">
        <v>3207738.11</v>
      </c>
      <c r="S86" s="100">
        <v>186343.87</v>
      </c>
      <c r="V86" s="100">
        <v>318960</v>
      </c>
      <c r="W86" s="100">
        <v>6000</v>
      </c>
      <c r="X86" s="124">
        <v>354690</v>
      </c>
      <c r="AA86" s="124">
        <v>164238.57999999999</v>
      </c>
      <c r="AB86" s="124">
        <v>73445.13</v>
      </c>
      <c r="AD86" s="98">
        <f t="shared" si="7"/>
        <v>441164</v>
      </c>
      <c r="AE86" s="44">
        <f t="shared" si="8"/>
        <v>62215.9</v>
      </c>
      <c r="AF86" s="104">
        <f t="shared" si="9"/>
        <v>378948.1</v>
      </c>
      <c r="AG86" s="105">
        <f t="shared" si="10"/>
        <v>511303.87</v>
      </c>
      <c r="AH86" s="29">
        <f t="shared" si="11"/>
        <v>592373.71</v>
      </c>
      <c r="AI86" s="16">
        <f t="shared" si="12"/>
        <v>-81069.839999999967</v>
      </c>
    </row>
  </sheetData>
  <autoFilter ref="A1:AI8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8"/>
  <sheetViews>
    <sheetView topLeftCell="Y1" zoomScale="78" zoomScaleNormal="78" workbookViewId="0">
      <selection activeCell="AA12" sqref="AA12"/>
    </sheetView>
  </sheetViews>
  <sheetFormatPr defaultColWidth="9" defaultRowHeight="14.25" x14ac:dyDescent="0.2"/>
  <cols>
    <col min="1" max="1" width="42.5" style="56" customWidth="1"/>
    <col min="2" max="2" width="34" style="123" bestFit="1" customWidth="1"/>
    <col min="3" max="3" width="33.5" style="123" bestFit="1" customWidth="1"/>
    <col min="4" max="4" width="24.875" style="123" bestFit="1" customWidth="1"/>
    <col min="5" max="5" width="24.375" style="123" bestFit="1" customWidth="1"/>
    <col min="6" max="8" width="15.875" style="56" bestFit="1" customWidth="1"/>
    <col min="9" max="9" width="22.25" style="272" bestFit="1" customWidth="1"/>
    <col min="10" max="10" width="22.625" style="272" bestFit="1" customWidth="1"/>
    <col min="11" max="11" width="18.5" style="272" bestFit="1" customWidth="1"/>
    <col min="12" max="12" width="21.375" style="272" bestFit="1" customWidth="1"/>
    <col min="13" max="13" width="20" style="56" bestFit="1" customWidth="1"/>
    <col min="14" max="14" width="21.875" style="56" bestFit="1" customWidth="1"/>
    <col min="15" max="15" width="24.375" style="56" bestFit="1" customWidth="1"/>
    <col min="16" max="16" width="29.25" style="56" bestFit="1" customWidth="1"/>
    <col min="17" max="17" width="29.5" style="100" bestFit="1" customWidth="1"/>
    <col min="18" max="18" width="15.875" style="100" bestFit="1" customWidth="1"/>
    <col min="19" max="19" width="28.125" style="100" bestFit="1" customWidth="1"/>
    <col min="20" max="20" width="46.125" style="100" bestFit="1" customWidth="1"/>
    <col min="21" max="21" width="46.875" style="100" bestFit="1" customWidth="1"/>
    <col min="22" max="22" width="30.25" style="124" bestFit="1" customWidth="1"/>
    <col min="23" max="23" width="26.75" style="124" bestFit="1" customWidth="1"/>
    <col min="24" max="24" width="25.125" style="124" bestFit="1" customWidth="1"/>
    <col min="25" max="25" width="32.375" style="124" bestFit="1" customWidth="1"/>
    <col min="26" max="26" width="15.875" style="124" bestFit="1" customWidth="1"/>
    <col min="27" max="27" width="21.375" style="124" bestFit="1" customWidth="1"/>
    <col min="28" max="28" width="25.875" style="124" bestFit="1" customWidth="1"/>
    <col min="29" max="29" width="27.75" style="124" bestFit="1" customWidth="1"/>
    <col min="30" max="30" width="26.125" style="56" bestFit="1" customWidth="1"/>
    <col min="31" max="31" width="43.5" style="56" bestFit="1" customWidth="1"/>
    <col min="32" max="32" width="32.125" style="56" bestFit="1" customWidth="1"/>
    <col min="33" max="33" width="27.625" style="56" bestFit="1" customWidth="1"/>
    <col min="34" max="34" width="33.25" style="56" bestFit="1" customWidth="1"/>
    <col min="35" max="35" width="34.75" style="56" bestFit="1" customWidth="1"/>
    <col min="36" max="16384" width="9" style="56"/>
  </cols>
  <sheetData>
    <row r="1" spans="1:29" x14ac:dyDescent="0.2">
      <c r="A1" s="56" t="s">
        <v>590</v>
      </c>
      <c r="B1" s="123" t="s">
        <v>1437</v>
      </c>
      <c r="C1" s="123" t="s">
        <v>1438</v>
      </c>
      <c r="D1" s="123" t="s">
        <v>1439</v>
      </c>
      <c r="E1" s="123" t="s">
        <v>1440</v>
      </c>
      <c r="F1" s="56" t="s">
        <v>1441</v>
      </c>
      <c r="G1" s="56" t="s">
        <v>1442</v>
      </c>
      <c r="H1" s="56" t="s">
        <v>1443</v>
      </c>
      <c r="I1" s="292" t="s">
        <v>1444</v>
      </c>
      <c r="J1" s="272" t="s">
        <v>1445</v>
      </c>
      <c r="K1" s="272" t="s">
        <v>1446</v>
      </c>
      <c r="L1" s="272" t="s">
        <v>1447</v>
      </c>
      <c r="M1" s="56" t="s">
        <v>1448</v>
      </c>
      <c r="N1" s="56" t="s">
        <v>1449</v>
      </c>
      <c r="O1" s="56" t="s">
        <v>1450</v>
      </c>
      <c r="P1" s="56" t="s">
        <v>1451</v>
      </c>
      <c r="Q1" s="100" t="s">
        <v>1453</v>
      </c>
      <c r="R1" s="100" t="s">
        <v>1454</v>
      </c>
      <c r="S1" s="100" t="s">
        <v>1455</v>
      </c>
      <c r="T1" s="100" t="s">
        <v>1456</v>
      </c>
      <c r="U1" s="100" t="s">
        <v>1457</v>
      </c>
      <c r="V1" s="124" t="s">
        <v>1458</v>
      </c>
      <c r="W1" s="124" t="s">
        <v>1459</v>
      </c>
      <c r="X1" s="124" t="s">
        <v>1460</v>
      </c>
      <c r="Y1" s="124" t="s">
        <v>1461</v>
      </c>
      <c r="Z1" s="124" t="s">
        <v>1462</v>
      </c>
      <c r="AA1" s="124" t="s">
        <v>1586</v>
      </c>
      <c r="AB1" s="124" t="s">
        <v>1464</v>
      </c>
      <c r="AC1" s="124" t="s">
        <v>1465</v>
      </c>
    </row>
    <row r="2" spans="1:29" x14ac:dyDescent="0.2">
      <c r="A2" s="56" t="s">
        <v>591</v>
      </c>
      <c r="B2" s="123" t="s">
        <v>1466</v>
      </c>
      <c r="C2" s="123" t="s">
        <v>1467</v>
      </c>
      <c r="D2" s="123" t="s">
        <v>1468</v>
      </c>
      <c r="E2" s="123" t="s">
        <v>1469</v>
      </c>
      <c r="F2" s="56" t="s">
        <v>1470</v>
      </c>
      <c r="G2" s="56" t="s">
        <v>1471</v>
      </c>
      <c r="H2" s="56" t="s">
        <v>1472</v>
      </c>
      <c r="I2" s="292" t="s">
        <v>1473</v>
      </c>
      <c r="J2" s="272" t="s">
        <v>1474</v>
      </c>
      <c r="K2" s="272" t="s">
        <v>1475</v>
      </c>
      <c r="L2" s="272" t="s">
        <v>1476</v>
      </c>
      <c r="M2" s="56" t="s">
        <v>1477</v>
      </c>
      <c r="N2" s="56" t="s">
        <v>1478</v>
      </c>
      <c r="O2" s="56" t="s">
        <v>1479</v>
      </c>
      <c r="P2" s="56" t="s">
        <v>1480</v>
      </c>
      <c r="Q2" s="100" t="s">
        <v>1482</v>
      </c>
      <c r="R2" s="100" t="s">
        <v>1483</v>
      </c>
      <c r="S2" s="100" t="s">
        <v>1484</v>
      </c>
      <c r="T2" s="100" t="s">
        <v>1485</v>
      </c>
      <c r="U2" s="100" t="s">
        <v>1486</v>
      </c>
      <c r="V2" s="124" t="s">
        <v>1487</v>
      </c>
      <c r="W2" s="124" t="s">
        <v>1488</v>
      </c>
      <c r="X2" s="124" t="s">
        <v>1489</v>
      </c>
      <c r="Y2" s="124" t="s">
        <v>1490</v>
      </c>
      <c r="Z2" s="124" t="s">
        <v>1491</v>
      </c>
      <c r="AA2" s="124" t="s">
        <v>1590</v>
      </c>
      <c r="AB2" s="124" t="s">
        <v>1493</v>
      </c>
      <c r="AC2" s="124" t="s">
        <v>1494</v>
      </c>
    </row>
    <row r="3" spans="1:29" x14ac:dyDescent="0.2">
      <c r="A3" s="56" t="s">
        <v>592</v>
      </c>
      <c r="B3" s="123">
        <v>139064731.72999999</v>
      </c>
      <c r="C3" s="123">
        <v>14853503.859999999</v>
      </c>
      <c r="D3" s="123">
        <v>32929245.859999999</v>
      </c>
      <c r="E3" s="123">
        <v>8065</v>
      </c>
      <c r="F3" s="56">
        <v>184129574.09999999</v>
      </c>
      <c r="G3" s="56">
        <v>85039098.5</v>
      </c>
      <c r="H3" s="56">
        <v>3500</v>
      </c>
      <c r="I3" s="292">
        <v>2287956.13</v>
      </c>
      <c r="J3" s="272">
        <v>17551579.09</v>
      </c>
      <c r="K3" s="272">
        <v>2267925.12</v>
      </c>
      <c r="L3" s="272">
        <v>880010.87</v>
      </c>
      <c r="M3" s="56">
        <v>3298356.96</v>
      </c>
      <c r="N3" s="56">
        <v>-542803.63</v>
      </c>
      <c r="O3" s="56">
        <v>20168362.030000001</v>
      </c>
      <c r="P3" s="56">
        <v>515582106.80000001</v>
      </c>
      <c r="Q3" s="100">
        <v>99144428.989999995</v>
      </c>
      <c r="R3" s="100">
        <v>3675853.4</v>
      </c>
      <c r="S3" s="100">
        <v>1950.56</v>
      </c>
      <c r="T3" s="100">
        <v>80347605.909999996</v>
      </c>
      <c r="U3" s="100">
        <v>2929146.02</v>
      </c>
      <c r="V3" s="124">
        <v>115841957.19</v>
      </c>
      <c r="W3" s="124">
        <v>124835</v>
      </c>
      <c r="X3" s="124">
        <v>33229</v>
      </c>
      <c r="Y3" s="124">
        <v>45783781.079999998</v>
      </c>
      <c r="Z3" s="124">
        <v>16615991.060000001</v>
      </c>
      <c r="AA3" s="124">
        <v>198366.57</v>
      </c>
      <c r="AB3" s="124">
        <v>501643.42</v>
      </c>
      <c r="AC3" s="124">
        <v>990886.35</v>
      </c>
    </row>
    <row r="4" spans="1:29" x14ac:dyDescent="0.2">
      <c r="I4" s="292"/>
    </row>
    <row r="5" spans="1:29" x14ac:dyDescent="0.2">
      <c r="I5" s="292"/>
    </row>
    <row r="6" spans="1:29" x14ac:dyDescent="0.2">
      <c r="I6" s="292"/>
    </row>
    <row r="7" spans="1:29" x14ac:dyDescent="0.2">
      <c r="A7" s="56" t="s">
        <v>14</v>
      </c>
      <c r="B7" s="123">
        <v>311218.78999999998</v>
      </c>
      <c r="D7" s="123">
        <v>0</v>
      </c>
      <c r="F7" s="56">
        <v>616970.82999999996</v>
      </c>
      <c r="G7" s="56">
        <v>433841.21</v>
      </c>
      <c r="I7" s="292"/>
      <c r="L7" s="272">
        <v>0</v>
      </c>
      <c r="O7" s="56">
        <v>-1662942.57</v>
      </c>
      <c r="P7" s="56">
        <v>3116375.39</v>
      </c>
      <c r="T7" s="100">
        <v>381645.88</v>
      </c>
      <c r="U7" s="100">
        <v>352415.95</v>
      </c>
      <c r="V7" s="124">
        <v>371880</v>
      </c>
      <c r="Y7" s="124">
        <v>69816.210000000006</v>
      </c>
      <c r="Z7" s="124">
        <v>80236.41</v>
      </c>
    </row>
    <row r="8" spans="1:29" x14ac:dyDescent="0.2">
      <c r="A8" s="56" t="s">
        <v>15</v>
      </c>
      <c r="B8" s="123">
        <v>193846.68</v>
      </c>
      <c r="D8" s="123">
        <v>18219</v>
      </c>
      <c r="F8" s="56">
        <v>194815.2</v>
      </c>
      <c r="G8" s="56">
        <v>288568.58</v>
      </c>
      <c r="I8" s="292"/>
      <c r="L8" s="272">
        <v>-1371591.65</v>
      </c>
      <c r="N8" s="56">
        <v>2351172.4700000002</v>
      </c>
      <c r="O8" s="56">
        <v>-3794489.13</v>
      </c>
      <c r="P8" s="56">
        <v>2450442</v>
      </c>
      <c r="T8" s="100">
        <v>300034</v>
      </c>
      <c r="U8" s="100">
        <v>115879.87</v>
      </c>
      <c r="V8" s="124">
        <v>385265.2</v>
      </c>
      <c r="X8" s="124">
        <v>6991</v>
      </c>
      <c r="Y8" s="124">
        <v>56089.68</v>
      </c>
      <c r="Z8" s="124">
        <v>60670.02</v>
      </c>
    </row>
    <row r="9" spans="1:29" x14ac:dyDescent="0.2">
      <c r="A9" s="56" t="s">
        <v>2317</v>
      </c>
      <c r="B9" s="123">
        <v>2203.9299999999998</v>
      </c>
      <c r="F9" s="56">
        <v>3015919.8</v>
      </c>
      <c r="G9" s="56">
        <v>431319.23</v>
      </c>
      <c r="I9" s="292"/>
      <c r="L9" s="272">
        <v>2000</v>
      </c>
      <c r="O9" s="56">
        <v>2601086.11</v>
      </c>
      <c r="P9" s="56">
        <v>1686786.55</v>
      </c>
      <c r="S9" s="100">
        <v>81.64</v>
      </c>
      <c r="T9" s="100">
        <v>414800</v>
      </c>
      <c r="U9" s="100">
        <v>37727.97</v>
      </c>
      <c r="V9" s="124">
        <v>443828.1</v>
      </c>
      <c r="Y9" s="124">
        <v>8699.8700000000008</v>
      </c>
      <c r="Z9" s="124">
        <v>69659.13</v>
      </c>
    </row>
    <row r="10" spans="1:29" x14ac:dyDescent="0.2">
      <c r="A10" s="56" t="s">
        <v>1591</v>
      </c>
      <c r="B10" s="123">
        <v>946296.96</v>
      </c>
      <c r="C10" s="123">
        <v>54000</v>
      </c>
      <c r="D10" s="123">
        <v>608914.24</v>
      </c>
      <c r="F10" s="56">
        <v>103042</v>
      </c>
      <c r="G10" s="56">
        <v>780536.73</v>
      </c>
      <c r="I10" s="292">
        <v>8500</v>
      </c>
      <c r="J10" s="272">
        <v>141106.69</v>
      </c>
      <c r="K10" s="272">
        <v>0</v>
      </c>
      <c r="O10" s="56">
        <v>361045.3</v>
      </c>
      <c r="P10" s="56">
        <v>1691218.36</v>
      </c>
      <c r="Q10" s="100">
        <v>562280.56000000006</v>
      </c>
      <c r="T10" s="100">
        <v>713499</v>
      </c>
      <c r="U10" s="100">
        <v>7630</v>
      </c>
      <c r="V10" s="124">
        <v>815289</v>
      </c>
      <c r="Y10" s="124">
        <v>260377.37</v>
      </c>
      <c r="Z10" s="124">
        <v>65810.31</v>
      </c>
    </row>
    <row r="11" spans="1:29" x14ac:dyDescent="0.2">
      <c r="A11" s="56" t="s">
        <v>1592</v>
      </c>
      <c r="B11" s="123">
        <v>875674.96</v>
      </c>
      <c r="C11" s="123">
        <v>18639.25</v>
      </c>
      <c r="D11" s="123">
        <v>799948.45</v>
      </c>
      <c r="F11" s="56">
        <v>285705.38</v>
      </c>
      <c r="G11" s="56">
        <v>969310.39</v>
      </c>
      <c r="I11" s="292"/>
      <c r="J11" s="272">
        <v>88160.25</v>
      </c>
      <c r="K11" s="272">
        <v>63100</v>
      </c>
      <c r="O11" s="56">
        <v>415093.06</v>
      </c>
      <c r="P11" s="56">
        <v>1534772.11</v>
      </c>
      <c r="Q11" s="100">
        <v>710863.91</v>
      </c>
      <c r="T11" s="100">
        <v>468480</v>
      </c>
      <c r="U11" s="100">
        <v>1500</v>
      </c>
      <c r="V11" s="124">
        <v>790080</v>
      </c>
      <c r="Y11" s="124">
        <v>242479.56</v>
      </c>
      <c r="Z11" s="124">
        <v>25648.799999999999</v>
      </c>
    </row>
    <row r="12" spans="1:29" x14ac:dyDescent="0.2">
      <c r="A12" s="56" t="s">
        <v>1593</v>
      </c>
      <c r="B12" s="123">
        <v>2752292.12</v>
      </c>
      <c r="C12" s="123">
        <v>33700</v>
      </c>
      <c r="D12" s="123">
        <v>710517.82</v>
      </c>
      <c r="F12" s="56">
        <v>831317.99</v>
      </c>
      <c r="G12" s="56">
        <v>672378.58</v>
      </c>
      <c r="I12" s="292"/>
      <c r="J12" s="272">
        <v>144947.32999999999</v>
      </c>
      <c r="L12" s="272">
        <v>164871.35</v>
      </c>
      <c r="O12" s="56">
        <v>542235.72</v>
      </c>
      <c r="P12" s="56">
        <v>1567224.53</v>
      </c>
      <c r="Q12" s="100">
        <v>852033.64</v>
      </c>
      <c r="T12" s="100">
        <v>369321</v>
      </c>
      <c r="V12" s="124">
        <v>725621</v>
      </c>
      <c r="Y12" s="124">
        <v>322051.59999999998</v>
      </c>
      <c r="Z12" s="124">
        <v>82607.740000000005</v>
      </c>
      <c r="AC12" s="124">
        <v>9885</v>
      </c>
    </row>
    <row r="13" spans="1:29" x14ac:dyDescent="0.2">
      <c r="A13" s="56" t="s">
        <v>1594</v>
      </c>
      <c r="B13" s="123">
        <v>1560653.13</v>
      </c>
      <c r="C13" s="123">
        <v>13400</v>
      </c>
      <c r="D13" s="123">
        <v>192912.24</v>
      </c>
      <c r="F13" s="56">
        <v>71868.320000000007</v>
      </c>
      <c r="G13" s="56">
        <v>935008.64</v>
      </c>
      <c r="I13" s="292">
        <v>2240</v>
      </c>
      <c r="J13" s="272">
        <v>83267.62</v>
      </c>
      <c r="O13" s="56">
        <v>316091.86</v>
      </c>
      <c r="P13" s="56">
        <v>1097038.29</v>
      </c>
      <c r="Q13" s="100">
        <v>383541.3</v>
      </c>
      <c r="R13" s="100">
        <v>100000</v>
      </c>
      <c r="T13" s="100">
        <v>537681</v>
      </c>
      <c r="U13" s="100">
        <v>159385</v>
      </c>
      <c r="V13" s="124">
        <v>706126</v>
      </c>
      <c r="Y13" s="124">
        <v>247042.4</v>
      </c>
      <c r="Z13" s="124">
        <v>54216.33</v>
      </c>
    </row>
    <row r="14" spans="1:29" x14ac:dyDescent="0.2">
      <c r="A14" s="56" t="s">
        <v>1595</v>
      </c>
      <c r="B14" s="123">
        <v>701223.32</v>
      </c>
      <c r="C14" s="123">
        <v>2766.61</v>
      </c>
      <c r="D14" s="123">
        <v>269778.77</v>
      </c>
      <c r="F14" s="56">
        <v>2106515.5099999998</v>
      </c>
      <c r="G14" s="56">
        <v>213007.77</v>
      </c>
      <c r="I14" s="292">
        <v>1270</v>
      </c>
      <c r="J14" s="272">
        <v>56340.84</v>
      </c>
      <c r="K14" s="272">
        <v>0</v>
      </c>
      <c r="O14" s="56">
        <v>474707.87</v>
      </c>
      <c r="P14" s="56">
        <v>1718005.94</v>
      </c>
      <c r="Q14" s="100">
        <v>458024.66</v>
      </c>
      <c r="T14" s="100">
        <v>416713.5</v>
      </c>
      <c r="V14" s="124">
        <v>603213.5</v>
      </c>
      <c r="Y14" s="124">
        <v>183673.69</v>
      </c>
      <c r="Z14" s="124">
        <v>49772.160000000003</v>
      </c>
    </row>
    <row r="15" spans="1:29" x14ac:dyDescent="0.2">
      <c r="A15" s="56" t="s">
        <v>1596</v>
      </c>
      <c r="B15" s="123">
        <v>1542524.01</v>
      </c>
      <c r="C15" s="123">
        <v>119900</v>
      </c>
      <c r="D15" s="123">
        <v>672721.5</v>
      </c>
      <c r="F15" s="56">
        <v>1572970.63</v>
      </c>
      <c r="G15" s="56">
        <v>87512.58</v>
      </c>
      <c r="I15" s="292"/>
      <c r="J15" s="272">
        <v>220630.92</v>
      </c>
      <c r="K15" s="272">
        <v>62009.2</v>
      </c>
      <c r="L15" s="272">
        <v>187590</v>
      </c>
      <c r="O15" s="56">
        <v>547273.69999999995</v>
      </c>
      <c r="P15" s="56">
        <v>3950541.16</v>
      </c>
      <c r="Q15" s="100">
        <v>859732.78</v>
      </c>
      <c r="T15" s="100">
        <v>389756</v>
      </c>
      <c r="V15" s="124">
        <v>693972</v>
      </c>
      <c r="Y15" s="124">
        <v>394397.01</v>
      </c>
      <c r="Z15" s="124">
        <v>8731.27</v>
      </c>
    </row>
    <row r="16" spans="1:29" x14ac:dyDescent="0.2">
      <c r="A16" s="56" t="s">
        <v>1597</v>
      </c>
      <c r="B16" s="123">
        <v>2031924.99</v>
      </c>
      <c r="C16" s="123">
        <v>33800</v>
      </c>
      <c r="D16" s="123">
        <v>338501.53</v>
      </c>
      <c r="F16" s="56">
        <v>943281.65</v>
      </c>
      <c r="G16" s="56">
        <v>1024704.29</v>
      </c>
      <c r="I16" s="292"/>
      <c r="J16" s="272">
        <v>105112.92</v>
      </c>
      <c r="K16" s="272">
        <v>5000</v>
      </c>
      <c r="M16" s="56">
        <v>0</v>
      </c>
      <c r="O16" s="56">
        <v>568051.01</v>
      </c>
      <c r="P16" s="56">
        <v>2643840</v>
      </c>
      <c r="Q16" s="100">
        <v>795148.67</v>
      </c>
      <c r="T16" s="100">
        <v>424428.5</v>
      </c>
      <c r="V16" s="124">
        <v>670258.5</v>
      </c>
      <c r="Y16" s="124">
        <v>331649.78999999998</v>
      </c>
      <c r="Z16" s="124">
        <v>109938.51</v>
      </c>
      <c r="AC16" s="124">
        <v>10800</v>
      </c>
    </row>
    <row r="17" spans="1:29" x14ac:dyDescent="0.2">
      <c r="A17" s="56" t="s">
        <v>1598</v>
      </c>
      <c r="B17" s="123">
        <v>840649.18</v>
      </c>
      <c r="C17" s="123">
        <v>62466</v>
      </c>
      <c r="D17" s="123">
        <v>222420.45</v>
      </c>
      <c r="F17" s="56">
        <v>761778.85</v>
      </c>
      <c r="G17" s="56">
        <v>27940.93</v>
      </c>
      <c r="I17" s="292"/>
      <c r="J17" s="272">
        <v>73950</v>
      </c>
      <c r="O17" s="56">
        <v>144510.96</v>
      </c>
      <c r="P17" s="56">
        <v>2287723.02</v>
      </c>
      <c r="Q17" s="100">
        <v>615235.28</v>
      </c>
      <c r="T17" s="100">
        <v>692991.5</v>
      </c>
      <c r="V17" s="124">
        <v>843255.5</v>
      </c>
      <c r="Y17" s="124">
        <v>217852.4</v>
      </c>
      <c r="Z17" s="124">
        <v>33361</v>
      </c>
    </row>
    <row r="18" spans="1:29" x14ac:dyDescent="0.2">
      <c r="A18" s="56" t="s">
        <v>1599</v>
      </c>
      <c r="B18" s="123">
        <v>1882765.66</v>
      </c>
      <c r="C18" s="123">
        <v>50600</v>
      </c>
      <c r="D18" s="123">
        <v>297947.53000000003</v>
      </c>
      <c r="F18" s="56">
        <v>682077.41</v>
      </c>
      <c r="G18" s="56">
        <v>583197.65</v>
      </c>
      <c r="I18" s="292">
        <v>0</v>
      </c>
      <c r="J18" s="272">
        <v>191958.96</v>
      </c>
      <c r="O18" s="56">
        <v>703799.24</v>
      </c>
      <c r="P18" s="56">
        <v>312292.87</v>
      </c>
      <c r="Q18" s="100">
        <v>658160.4</v>
      </c>
      <c r="T18" s="100">
        <v>670162.5</v>
      </c>
      <c r="V18" s="124">
        <v>931612.5</v>
      </c>
      <c r="Y18" s="124">
        <v>388371.38</v>
      </c>
      <c r="Z18" s="124">
        <v>91556.55</v>
      </c>
      <c r="AC18" s="124">
        <v>2713</v>
      </c>
    </row>
    <row r="19" spans="1:29" x14ac:dyDescent="0.2">
      <c r="A19" s="56" t="s">
        <v>1600</v>
      </c>
      <c r="B19" s="123">
        <v>2460522.58</v>
      </c>
      <c r="C19" s="123">
        <v>32422.18</v>
      </c>
      <c r="D19" s="123">
        <v>471170.06</v>
      </c>
      <c r="F19" s="56">
        <v>318426.74</v>
      </c>
      <c r="G19" s="56">
        <v>415092.95</v>
      </c>
      <c r="I19" s="292"/>
      <c r="J19" s="272">
        <v>179259.37</v>
      </c>
      <c r="K19" s="272">
        <v>15000</v>
      </c>
      <c r="L19" s="272">
        <v>298930.06</v>
      </c>
      <c r="O19" s="56">
        <v>369462.11</v>
      </c>
      <c r="P19" s="56">
        <v>928313.81</v>
      </c>
      <c r="Q19" s="100">
        <v>1000316.18</v>
      </c>
      <c r="T19" s="100">
        <v>868742.5</v>
      </c>
      <c r="U19" s="100">
        <v>25000</v>
      </c>
      <c r="V19" s="124">
        <v>1206242.5</v>
      </c>
      <c r="Y19" s="124">
        <v>266262.44</v>
      </c>
      <c r="Z19" s="124">
        <v>56618.23</v>
      </c>
    </row>
    <row r="20" spans="1:29" x14ac:dyDescent="0.2">
      <c r="A20" s="56" t="s">
        <v>1601</v>
      </c>
      <c r="B20" s="123">
        <v>2032460.45</v>
      </c>
      <c r="C20" s="123">
        <v>125100</v>
      </c>
      <c r="D20" s="123">
        <v>487582.85</v>
      </c>
      <c r="F20" s="56">
        <v>329656.53999999998</v>
      </c>
      <c r="G20" s="56">
        <v>1100200.3799999999</v>
      </c>
      <c r="I20" s="292">
        <v>1320</v>
      </c>
      <c r="J20" s="272">
        <v>120238.1</v>
      </c>
      <c r="M20" s="56">
        <v>217250</v>
      </c>
      <c r="O20" s="56">
        <v>636021.26</v>
      </c>
      <c r="P20" s="56">
        <v>955989.15</v>
      </c>
      <c r="Q20" s="100">
        <v>256793.84</v>
      </c>
      <c r="T20" s="100">
        <v>723864.6</v>
      </c>
      <c r="U20" s="100">
        <v>6200</v>
      </c>
      <c r="V20" s="124">
        <v>859597.6</v>
      </c>
      <c r="Y20" s="124">
        <v>309826.90000000002</v>
      </c>
      <c r="Z20" s="124">
        <v>63867.67</v>
      </c>
    </row>
    <row r="21" spans="1:29" x14ac:dyDescent="0.2">
      <c r="A21" s="56" t="s">
        <v>1602</v>
      </c>
      <c r="B21" s="123">
        <v>715395.78</v>
      </c>
      <c r="C21" s="123">
        <v>29100</v>
      </c>
      <c r="D21" s="123">
        <v>359841.66</v>
      </c>
      <c r="F21" s="56">
        <v>857770.5</v>
      </c>
      <c r="G21" s="56">
        <v>357848.97</v>
      </c>
      <c r="I21" s="292">
        <v>7000</v>
      </c>
      <c r="J21" s="272">
        <v>129675</v>
      </c>
      <c r="O21" s="56">
        <v>277376.11</v>
      </c>
      <c r="P21" s="56">
        <v>1540469.93</v>
      </c>
      <c r="Q21" s="100">
        <v>602183.35</v>
      </c>
      <c r="T21" s="100">
        <v>99918</v>
      </c>
      <c r="U21" s="100">
        <v>200000</v>
      </c>
      <c r="V21" s="124">
        <v>334788</v>
      </c>
      <c r="Y21" s="124">
        <v>240415.63</v>
      </c>
      <c r="Z21" s="124">
        <v>90218.58</v>
      </c>
    </row>
    <row r="22" spans="1:29" x14ac:dyDescent="0.2">
      <c r="A22" s="56" t="s">
        <v>1603</v>
      </c>
      <c r="B22" s="123">
        <v>2837375.88</v>
      </c>
      <c r="C22" s="123">
        <v>53160.5</v>
      </c>
      <c r="D22" s="123">
        <v>459025.9</v>
      </c>
      <c r="F22" s="56">
        <v>426184.58</v>
      </c>
      <c r="G22" s="56">
        <v>101149.64</v>
      </c>
      <c r="I22" s="292"/>
      <c r="J22" s="272">
        <v>132650</v>
      </c>
      <c r="O22" s="56">
        <v>594381.93000000005</v>
      </c>
      <c r="P22" s="56">
        <v>2399548.4500000002</v>
      </c>
      <c r="Q22" s="100">
        <v>914087.11</v>
      </c>
      <c r="T22" s="100">
        <v>990661.5</v>
      </c>
      <c r="U22" s="100">
        <v>500</v>
      </c>
      <c r="V22" s="124">
        <v>1315461.5</v>
      </c>
      <c r="Y22" s="124">
        <v>297574.78999999998</v>
      </c>
      <c r="Z22" s="124">
        <v>14579.87</v>
      </c>
      <c r="AC22" s="124">
        <v>80385</v>
      </c>
    </row>
    <row r="23" spans="1:29" x14ac:dyDescent="0.2">
      <c r="A23" s="56" t="s">
        <v>1604</v>
      </c>
      <c r="B23" s="123">
        <v>856123.63</v>
      </c>
      <c r="C23" s="123">
        <v>79938.5</v>
      </c>
      <c r="D23" s="123">
        <v>376107.12</v>
      </c>
      <c r="F23" s="56">
        <v>684384.07</v>
      </c>
      <c r="G23" s="56">
        <v>1447964.38</v>
      </c>
      <c r="I23" s="292">
        <v>0</v>
      </c>
      <c r="J23" s="272">
        <v>100803.87</v>
      </c>
      <c r="K23" s="272">
        <v>52466</v>
      </c>
      <c r="O23" s="56">
        <v>496269</v>
      </c>
      <c r="P23" s="56">
        <v>3847094.62</v>
      </c>
      <c r="Q23" s="100">
        <v>660412.93999999994</v>
      </c>
      <c r="T23" s="100">
        <v>877306.5</v>
      </c>
      <c r="U23" s="100">
        <v>12500</v>
      </c>
      <c r="V23" s="124">
        <v>1177726.5</v>
      </c>
      <c r="Y23" s="124">
        <v>347801.03</v>
      </c>
      <c r="Z23" s="124">
        <v>168952.03</v>
      </c>
    </row>
    <row r="24" spans="1:29" x14ac:dyDescent="0.2">
      <c r="A24" s="56" t="s">
        <v>1605</v>
      </c>
      <c r="B24" s="123">
        <v>2412887.12</v>
      </c>
      <c r="C24" s="123">
        <v>292102.5</v>
      </c>
      <c r="D24" s="123">
        <v>619114.22</v>
      </c>
      <c r="F24" s="56">
        <v>4</v>
      </c>
      <c r="G24" s="56">
        <v>1111040.24</v>
      </c>
      <c r="I24" s="292">
        <v>5000</v>
      </c>
      <c r="J24" s="272">
        <v>248334.5</v>
      </c>
      <c r="K24" s="272">
        <v>45590</v>
      </c>
      <c r="O24" s="56">
        <v>667479.93000000005</v>
      </c>
      <c r="P24" s="56">
        <v>2781867.7</v>
      </c>
      <c r="Q24" s="100">
        <v>1015006.43</v>
      </c>
      <c r="T24" s="100">
        <v>1091242.5</v>
      </c>
      <c r="U24" s="100">
        <v>5272</v>
      </c>
      <c r="V24" s="124">
        <v>1495717.5</v>
      </c>
      <c r="Y24" s="124">
        <v>446255.19</v>
      </c>
      <c r="Z24" s="124">
        <v>65056.59</v>
      </c>
    </row>
    <row r="25" spans="1:29" x14ac:dyDescent="0.2">
      <c r="A25" s="56" t="s">
        <v>1606</v>
      </c>
      <c r="B25" s="123">
        <v>1550807.81</v>
      </c>
      <c r="C25" s="123">
        <v>78693.850000000006</v>
      </c>
      <c r="D25" s="123">
        <v>582732.82999999996</v>
      </c>
      <c r="F25" s="56">
        <v>582354.43000000005</v>
      </c>
      <c r="G25" s="56">
        <v>276450.90999999997</v>
      </c>
      <c r="I25" s="292">
        <v>16051</v>
      </c>
      <c r="J25" s="272">
        <v>162650.21</v>
      </c>
      <c r="K25" s="272">
        <v>200</v>
      </c>
      <c r="O25" s="56">
        <v>368899.1</v>
      </c>
      <c r="P25" s="56">
        <v>1887309.56</v>
      </c>
      <c r="Q25" s="100">
        <v>508606.36</v>
      </c>
      <c r="T25" s="100">
        <v>915190.5</v>
      </c>
      <c r="U25" s="100">
        <v>44672</v>
      </c>
      <c r="V25" s="124">
        <v>1091892.5</v>
      </c>
      <c r="Y25" s="124">
        <v>285615.33</v>
      </c>
      <c r="Z25" s="124">
        <v>65449.41</v>
      </c>
    </row>
    <row r="26" spans="1:29" x14ac:dyDescent="0.2">
      <c r="A26" s="56" t="s">
        <v>1607</v>
      </c>
      <c r="B26" s="123">
        <v>1148984.6100000001</v>
      </c>
      <c r="C26" s="123">
        <v>92600</v>
      </c>
      <c r="D26" s="123">
        <v>345921.61</v>
      </c>
      <c r="F26" s="56">
        <v>1203997.74</v>
      </c>
      <c r="G26" s="56">
        <v>322799.43</v>
      </c>
      <c r="I26" s="292">
        <v>7000</v>
      </c>
      <c r="J26" s="272">
        <v>91939.98</v>
      </c>
      <c r="K26" s="272">
        <v>34.92</v>
      </c>
      <c r="O26" s="56">
        <v>245595.88</v>
      </c>
      <c r="P26" s="56">
        <v>2302867.0299999998</v>
      </c>
      <c r="Q26" s="100">
        <v>373742.58</v>
      </c>
      <c r="T26" s="100">
        <v>449221.5</v>
      </c>
      <c r="U26" s="100">
        <v>13900</v>
      </c>
      <c r="V26" s="124">
        <v>566171.5</v>
      </c>
      <c r="Y26" s="124">
        <v>202520.28</v>
      </c>
      <c r="Z26" s="124">
        <v>62422.89</v>
      </c>
    </row>
    <row r="27" spans="1:29" x14ac:dyDescent="0.2">
      <c r="A27" s="56" t="s">
        <v>1608</v>
      </c>
      <c r="B27" s="123">
        <v>750195.44</v>
      </c>
      <c r="C27" s="123">
        <v>353048.04</v>
      </c>
      <c r="D27" s="123">
        <v>371242.18</v>
      </c>
      <c r="F27" s="56">
        <v>334035</v>
      </c>
      <c r="G27" s="56">
        <v>571697.56000000006</v>
      </c>
      <c r="I27" s="292">
        <v>2000</v>
      </c>
      <c r="J27" s="272">
        <v>103481.2</v>
      </c>
      <c r="O27" s="56">
        <v>247992.29</v>
      </c>
      <c r="P27" s="56">
        <v>1722667.58</v>
      </c>
      <c r="Q27" s="100">
        <v>579065.41</v>
      </c>
      <c r="T27" s="100">
        <v>312963</v>
      </c>
      <c r="V27" s="124">
        <v>552813</v>
      </c>
      <c r="Y27" s="124">
        <v>246559.35</v>
      </c>
      <c r="Z27" s="124">
        <v>59308.800000000003</v>
      </c>
    </row>
    <row r="28" spans="1:29" x14ac:dyDescent="0.2">
      <c r="A28" s="56" t="s">
        <v>1609</v>
      </c>
      <c r="B28" s="123">
        <v>1251830.8799999999</v>
      </c>
      <c r="C28" s="123">
        <v>18676</v>
      </c>
      <c r="D28" s="123">
        <v>561945.65</v>
      </c>
      <c r="F28" s="56">
        <v>265061.09999999998</v>
      </c>
      <c r="G28" s="56">
        <v>461839.63</v>
      </c>
      <c r="I28" s="292"/>
      <c r="J28" s="272">
        <v>206163.57</v>
      </c>
      <c r="K28" s="272">
        <v>19587</v>
      </c>
      <c r="O28" s="56">
        <v>682575.64</v>
      </c>
      <c r="P28" s="56">
        <v>2074532.05</v>
      </c>
      <c r="Q28" s="100">
        <v>465913.38</v>
      </c>
      <c r="T28" s="100">
        <v>555208.5</v>
      </c>
      <c r="V28" s="124">
        <v>703808.5</v>
      </c>
      <c r="Y28" s="124">
        <v>235547.24</v>
      </c>
      <c r="Z28" s="124">
        <v>548525.51</v>
      </c>
    </row>
    <row r="29" spans="1:29" x14ac:dyDescent="0.2">
      <c r="A29" s="56" t="s">
        <v>1610</v>
      </c>
      <c r="B29" s="123">
        <v>609281.55000000005</v>
      </c>
      <c r="C29" s="123">
        <v>21222</v>
      </c>
      <c r="D29" s="123">
        <v>198207.41</v>
      </c>
      <c r="F29" s="56">
        <v>671605.24</v>
      </c>
      <c r="G29" s="56">
        <v>451385.96</v>
      </c>
      <c r="I29" s="292">
        <v>9150</v>
      </c>
      <c r="J29" s="272">
        <v>118461.28</v>
      </c>
      <c r="O29" s="56">
        <v>-60758.96</v>
      </c>
      <c r="P29" s="56">
        <v>900591.29</v>
      </c>
      <c r="Q29" s="100">
        <v>433920.14</v>
      </c>
      <c r="T29" s="100">
        <v>464583.2</v>
      </c>
      <c r="V29" s="124">
        <v>566515.19999999995</v>
      </c>
      <c r="Y29" s="124">
        <v>260687.78</v>
      </c>
      <c r="Z29" s="124">
        <v>63173.94</v>
      </c>
    </row>
    <row r="30" spans="1:29" x14ac:dyDescent="0.2">
      <c r="A30" s="56" t="s">
        <v>1611</v>
      </c>
      <c r="B30" s="123">
        <v>1288864.05</v>
      </c>
      <c r="C30" s="123">
        <v>111090.5</v>
      </c>
      <c r="D30" s="123">
        <v>249727.12</v>
      </c>
      <c r="F30" s="56">
        <v>683271.53</v>
      </c>
      <c r="G30" s="56">
        <v>1087677.6100000001</v>
      </c>
      <c r="I30" s="292"/>
      <c r="J30" s="272">
        <v>115945.52</v>
      </c>
      <c r="K30" s="272">
        <v>5000</v>
      </c>
      <c r="O30" s="56">
        <v>364010.4</v>
      </c>
      <c r="P30" s="56">
        <v>2673935.1</v>
      </c>
      <c r="Q30" s="100">
        <v>611367.64</v>
      </c>
      <c r="T30" s="100">
        <v>584349</v>
      </c>
      <c r="U30" s="100">
        <v>69820</v>
      </c>
      <c r="V30" s="124">
        <v>932629</v>
      </c>
      <c r="Y30" s="124">
        <v>255768.75</v>
      </c>
      <c r="Z30" s="124">
        <v>107306.64</v>
      </c>
    </row>
    <row r="31" spans="1:29" x14ac:dyDescent="0.2">
      <c r="A31" s="56" t="s">
        <v>1612</v>
      </c>
      <c r="B31" s="123">
        <v>2131754.56</v>
      </c>
      <c r="C31" s="123">
        <v>67600</v>
      </c>
      <c r="D31" s="123">
        <v>233321.68</v>
      </c>
      <c r="F31" s="56">
        <v>588520.01</v>
      </c>
      <c r="G31" s="56">
        <v>126218.56</v>
      </c>
      <c r="I31" s="292">
        <v>1600</v>
      </c>
      <c r="J31" s="272">
        <v>80456.210000000006</v>
      </c>
      <c r="O31" s="56">
        <v>279597.51</v>
      </c>
      <c r="P31" s="56">
        <v>1942985.43</v>
      </c>
      <c r="Q31" s="100">
        <v>534551.55000000005</v>
      </c>
      <c r="R31" s="100">
        <v>10000</v>
      </c>
      <c r="T31" s="100">
        <v>307356</v>
      </c>
      <c r="V31" s="124">
        <v>421166</v>
      </c>
      <c r="Y31" s="124">
        <v>262376.02</v>
      </c>
      <c r="Z31" s="124">
        <v>76440.990000000005</v>
      </c>
    </row>
    <row r="32" spans="1:29" x14ac:dyDescent="0.2">
      <c r="A32" s="56" t="s">
        <v>1613</v>
      </c>
      <c r="B32" s="123">
        <v>1112067.04</v>
      </c>
      <c r="C32" s="123">
        <v>218495.62</v>
      </c>
      <c r="D32" s="123">
        <v>407287.11</v>
      </c>
      <c r="F32" s="56">
        <v>25224.67</v>
      </c>
      <c r="G32" s="56">
        <v>115053.78</v>
      </c>
      <c r="I32" s="292"/>
      <c r="J32" s="272">
        <v>91450</v>
      </c>
      <c r="K32" s="272">
        <v>11000</v>
      </c>
      <c r="O32" s="56">
        <v>235753.43</v>
      </c>
      <c r="P32" s="56">
        <v>2306439.37</v>
      </c>
      <c r="Q32" s="100">
        <v>546062.64</v>
      </c>
      <c r="T32" s="100">
        <v>620622</v>
      </c>
      <c r="V32" s="124">
        <v>741539</v>
      </c>
      <c r="Y32" s="124">
        <v>233352.26</v>
      </c>
      <c r="Z32" s="124">
        <v>3900.78</v>
      </c>
    </row>
    <row r="33" spans="1:29" x14ac:dyDescent="0.2">
      <c r="A33" s="56" t="s">
        <v>1614</v>
      </c>
      <c r="B33" s="123">
        <v>1041773.08</v>
      </c>
      <c r="C33" s="123">
        <v>12865.27</v>
      </c>
      <c r="D33" s="123">
        <v>176431.55</v>
      </c>
      <c r="F33" s="56">
        <v>369358.33</v>
      </c>
      <c r="G33" s="56">
        <v>488172.87</v>
      </c>
      <c r="I33" s="292"/>
      <c r="J33" s="272">
        <v>63977.98</v>
      </c>
      <c r="K33" s="272">
        <v>5000</v>
      </c>
      <c r="O33" s="56">
        <v>205185.34</v>
      </c>
      <c r="P33" s="56">
        <v>1600056.47</v>
      </c>
      <c r="Q33" s="100">
        <v>570802.67000000004</v>
      </c>
      <c r="T33" s="100">
        <v>461809</v>
      </c>
      <c r="U33" s="100">
        <v>4800</v>
      </c>
      <c r="V33" s="124">
        <v>552529</v>
      </c>
      <c r="Y33" s="124">
        <v>181419.41</v>
      </c>
      <c r="Z33" s="124">
        <v>61118.29</v>
      </c>
    </row>
    <row r="34" spans="1:29" x14ac:dyDescent="0.2">
      <c r="A34" s="56" t="s">
        <v>1760</v>
      </c>
      <c r="B34" s="123">
        <v>870749.7</v>
      </c>
      <c r="C34" s="123">
        <v>32800</v>
      </c>
      <c r="D34" s="123">
        <v>453662.37</v>
      </c>
      <c r="F34" s="56">
        <v>573962.89</v>
      </c>
      <c r="G34" s="56">
        <v>691997.35</v>
      </c>
      <c r="I34" s="292">
        <v>3000</v>
      </c>
      <c r="J34" s="272">
        <v>97246.47</v>
      </c>
      <c r="K34" s="272">
        <v>15094</v>
      </c>
      <c r="O34" s="56">
        <v>354843.26</v>
      </c>
      <c r="P34" s="56">
        <v>2970314.75</v>
      </c>
      <c r="Q34" s="100">
        <v>603797.38</v>
      </c>
      <c r="T34" s="100">
        <v>391744.5</v>
      </c>
      <c r="U34" s="100">
        <v>20000</v>
      </c>
      <c r="V34" s="124">
        <v>618114.5</v>
      </c>
      <c r="Y34" s="124">
        <v>270547.34999999998</v>
      </c>
      <c r="Z34" s="124">
        <v>68152.350000000006</v>
      </c>
    </row>
    <row r="35" spans="1:29" x14ac:dyDescent="0.2">
      <c r="A35" s="56" t="s">
        <v>1761</v>
      </c>
      <c r="B35" s="123">
        <v>1522512.59</v>
      </c>
      <c r="C35" s="123">
        <v>110374</v>
      </c>
      <c r="D35" s="123">
        <v>39449.79</v>
      </c>
      <c r="F35" s="56">
        <v>1197334.51</v>
      </c>
      <c r="G35" s="56">
        <v>973339.46</v>
      </c>
      <c r="I35" s="292">
        <v>0</v>
      </c>
      <c r="J35" s="272">
        <v>127315.2</v>
      </c>
      <c r="K35" s="272">
        <v>5000</v>
      </c>
      <c r="O35" s="56">
        <v>363660.41</v>
      </c>
      <c r="P35" s="56">
        <v>3203233.17</v>
      </c>
      <c r="Q35" s="100">
        <v>631193</v>
      </c>
      <c r="R35" s="100">
        <v>35000</v>
      </c>
      <c r="T35" s="100">
        <v>269445</v>
      </c>
      <c r="U35" s="100">
        <v>2400</v>
      </c>
      <c r="V35" s="124">
        <v>607479</v>
      </c>
      <c r="Y35" s="124">
        <v>309478.74</v>
      </c>
      <c r="Z35" s="124">
        <v>68693.759999999995</v>
      </c>
    </row>
    <row r="36" spans="1:29" x14ac:dyDescent="0.2">
      <c r="A36" s="56" t="s">
        <v>1762</v>
      </c>
      <c r="B36" s="123">
        <v>349734.11</v>
      </c>
      <c r="C36" s="123">
        <v>51185.31</v>
      </c>
      <c r="D36" s="123">
        <v>128407.48</v>
      </c>
      <c r="F36" s="56">
        <v>70832.78</v>
      </c>
      <c r="G36" s="56">
        <v>175881.07</v>
      </c>
      <c r="I36" s="292"/>
      <c r="J36" s="272">
        <v>62477.08</v>
      </c>
      <c r="K36" s="272">
        <v>12226</v>
      </c>
      <c r="O36" s="56">
        <v>30</v>
      </c>
      <c r="P36" s="56">
        <v>2001291.5</v>
      </c>
      <c r="Q36" s="100">
        <v>2280.8000000000002</v>
      </c>
      <c r="T36" s="100">
        <v>111618.5</v>
      </c>
      <c r="V36" s="124">
        <v>128218.5</v>
      </c>
      <c r="Y36" s="124">
        <v>40189.410000000003</v>
      </c>
      <c r="Z36" s="124">
        <v>12304.47</v>
      </c>
    </row>
    <row r="37" spans="1:29" x14ac:dyDescent="0.2">
      <c r="A37" s="56" t="s">
        <v>1788</v>
      </c>
      <c r="B37" s="123">
        <v>856045.59</v>
      </c>
      <c r="C37" s="123">
        <v>26438.639999999999</v>
      </c>
      <c r="D37" s="123">
        <v>223231.49</v>
      </c>
      <c r="F37" s="56">
        <v>1608803.52</v>
      </c>
      <c r="G37" s="56">
        <v>905006.14</v>
      </c>
      <c r="I37" s="292">
        <v>6000</v>
      </c>
      <c r="J37" s="272">
        <v>97797.04</v>
      </c>
      <c r="O37" s="56">
        <v>321360.7</v>
      </c>
      <c r="P37" s="56">
        <v>3800882.66</v>
      </c>
      <c r="Q37" s="100">
        <v>498665.95</v>
      </c>
      <c r="V37" s="124">
        <v>159073</v>
      </c>
      <c r="X37" s="124">
        <v>6100</v>
      </c>
      <c r="Y37" s="124">
        <v>197057.27</v>
      </c>
      <c r="Z37" s="124">
        <v>67417.27</v>
      </c>
    </row>
    <row r="38" spans="1:29" x14ac:dyDescent="0.2">
      <c r="A38" s="56" t="s">
        <v>1615</v>
      </c>
      <c r="B38" s="123">
        <v>957266.51</v>
      </c>
      <c r="C38" s="123">
        <v>12635.25</v>
      </c>
      <c r="D38" s="123">
        <v>60407.4</v>
      </c>
      <c r="F38" s="56">
        <v>449869.27</v>
      </c>
      <c r="G38" s="56">
        <v>233834.57</v>
      </c>
      <c r="I38" s="292">
        <v>2300</v>
      </c>
      <c r="J38" s="272">
        <v>56267.57</v>
      </c>
      <c r="L38" s="272">
        <v>201.87</v>
      </c>
      <c r="M38" s="56">
        <v>143098</v>
      </c>
      <c r="O38" s="56">
        <v>103083.5</v>
      </c>
      <c r="P38" s="56">
        <v>2024806.3999999999</v>
      </c>
      <c r="Q38" s="100">
        <v>538078.31000000006</v>
      </c>
      <c r="T38" s="100">
        <v>335548.5</v>
      </c>
      <c r="U38" s="100">
        <v>6505.12</v>
      </c>
      <c r="V38" s="124">
        <v>476868.5</v>
      </c>
      <c r="Y38" s="124">
        <v>151570.21</v>
      </c>
      <c r="Z38" s="124">
        <v>39868.22</v>
      </c>
      <c r="AC38" s="124">
        <v>8325</v>
      </c>
    </row>
    <row r="39" spans="1:29" x14ac:dyDescent="0.2">
      <c r="A39" s="56" t="s">
        <v>1616</v>
      </c>
      <c r="B39" s="123">
        <v>1411867.73</v>
      </c>
      <c r="C39" s="123">
        <v>42351.13</v>
      </c>
      <c r="D39" s="123">
        <v>68953.19</v>
      </c>
      <c r="F39" s="56">
        <v>399082.22</v>
      </c>
      <c r="G39" s="56">
        <v>267190.43</v>
      </c>
      <c r="I39" s="292">
        <v>0</v>
      </c>
      <c r="J39" s="272">
        <v>64567.15</v>
      </c>
      <c r="K39" s="272">
        <v>80000</v>
      </c>
      <c r="L39" s="272">
        <v>15.42</v>
      </c>
      <c r="O39" s="56">
        <v>121773.46</v>
      </c>
      <c r="P39" s="56">
        <v>2381908.6800000002</v>
      </c>
      <c r="Q39" s="100">
        <v>539019.69999999995</v>
      </c>
      <c r="T39" s="100">
        <v>343570.4</v>
      </c>
      <c r="U39" s="100">
        <v>2700</v>
      </c>
      <c r="V39" s="124">
        <v>489737.4</v>
      </c>
      <c r="Y39" s="124">
        <v>122762.59</v>
      </c>
      <c r="Z39" s="124">
        <v>53550.84</v>
      </c>
      <c r="AC39" s="124">
        <v>8174</v>
      </c>
    </row>
    <row r="40" spans="1:29" x14ac:dyDescent="0.2">
      <c r="A40" s="56" t="s">
        <v>1617</v>
      </c>
      <c r="B40" s="123">
        <v>557909.27</v>
      </c>
      <c r="C40" s="123">
        <v>12421.24</v>
      </c>
      <c r="D40" s="123">
        <v>148907.72</v>
      </c>
      <c r="F40" s="56">
        <v>840964.29</v>
      </c>
      <c r="G40" s="56">
        <v>246662.22</v>
      </c>
      <c r="I40" s="292">
        <v>0</v>
      </c>
      <c r="J40" s="272">
        <v>62538.55</v>
      </c>
      <c r="L40" s="272">
        <v>186.92</v>
      </c>
      <c r="O40" s="56">
        <v>111319.24</v>
      </c>
      <c r="P40" s="56">
        <v>2692203.68</v>
      </c>
      <c r="Q40" s="100">
        <v>529950.63</v>
      </c>
      <c r="T40" s="100">
        <v>537238.5</v>
      </c>
      <c r="U40" s="100">
        <v>6776</v>
      </c>
      <c r="V40" s="124">
        <v>646334.5</v>
      </c>
      <c r="Y40" s="124">
        <v>236021.55</v>
      </c>
      <c r="Z40" s="124">
        <v>72564.34</v>
      </c>
    </row>
    <row r="41" spans="1:29" x14ac:dyDescent="0.2">
      <c r="A41" s="56" t="s">
        <v>1618</v>
      </c>
      <c r="B41" s="123">
        <v>425944.03</v>
      </c>
      <c r="C41" s="123">
        <v>15484</v>
      </c>
      <c r="D41" s="123">
        <v>107154.68</v>
      </c>
      <c r="F41" s="56">
        <v>369875.42</v>
      </c>
      <c r="G41" s="56">
        <v>230106.86</v>
      </c>
      <c r="I41" s="292">
        <v>3500</v>
      </c>
      <c r="J41" s="272">
        <v>51948</v>
      </c>
      <c r="K41" s="272">
        <v>13040</v>
      </c>
      <c r="L41" s="272">
        <v>200</v>
      </c>
      <c r="O41" s="56">
        <v>91773</v>
      </c>
      <c r="P41" s="56">
        <v>2888756.2</v>
      </c>
      <c r="Q41" s="100">
        <v>573273.27</v>
      </c>
      <c r="T41" s="100">
        <v>462651</v>
      </c>
      <c r="U41" s="100">
        <v>3224</v>
      </c>
      <c r="V41" s="124">
        <v>631627</v>
      </c>
      <c r="Y41" s="124">
        <v>192721.78</v>
      </c>
      <c r="Z41" s="124">
        <v>55762.17</v>
      </c>
      <c r="AC41" s="124">
        <v>10633</v>
      </c>
    </row>
    <row r="42" spans="1:29" x14ac:dyDescent="0.2">
      <c r="A42" s="56" t="s">
        <v>1619</v>
      </c>
      <c r="B42" s="123">
        <v>1140629.27</v>
      </c>
      <c r="C42" s="123">
        <v>25378.55</v>
      </c>
      <c r="D42" s="123">
        <v>73481.64</v>
      </c>
      <c r="F42" s="56">
        <v>498257.68</v>
      </c>
      <c r="G42" s="56">
        <v>363315.53</v>
      </c>
      <c r="I42" s="292">
        <v>0</v>
      </c>
      <c r="J42" s="272">
        <v>50145.7</v>
      </c>
      <c r="L42" s="272">
        <v>379.2</v>
      </c>
      <c r="O42" s="56">
        <v>223395.38</v>
      </c>
      <c r="P42" s="56">
        <v>3281518.85</v>
      </c>
      <c r="Q42" s="100">
        <v>942310.82</v>
      </c>
      <c r="T42" s="100">
        <v>695961</v>
      </c>
      <c r="U42" s="100">
        <v>42517</v>
      </c>
      <c r="V42" s="124">
        <v>937941</v>
      </c>
      <c r="Y42" s="124">
        <v>249335.06</v>
      </c>
      <c r="Z42" s="124">
        <v>81003.179999999993</v>
      </c>
      <c r="AA42" s="124">
        <v>16972.25</v>
      </c>
      <c r="AC42" s="124">
        <v>9955</v>
      </c>
    </row>
    <row r="43" spans="1:29" x14ac:dyDescent="0.2">
      <c r="A43" s="56" t="s">
        <v>1620</v>
      </c>
      <c r="B43" s="123">
        <v>1231998.6399999999</v>
      </c>
      <c r="C43" s="123">
        <v>43703.55</v>
      </c>
      <c r="D43" s="123">
        <v>114362.19</v>
      </c>
      <c r="F43" s="56">
        <v>229649.45</v>
      </c>
      <c r="G43" s="56">
        <v>306854.45</v>
      </c>
      <c r="I43" s="292">
        <v>4800</v>
      </c>
      <c r="J43" s="272">
        <v>103749.92</v>
      </c>
      <c r="L43" s="272">
        <v>645.98</v>
      </c>
      <c r="M43" s="56">
        <v>37500</v>
      </c>
      <c r="O43" s="56">
        <v>288698.31</v>
      </c>
      <c r="P43" s="56">
        <v>3750097.45</v>
      </c>
      <c r="Q43" s="100">
        <v>795654.17</v>
      </c>
      <c r="T43" s="100">
        <v>591507</v>
      </c>
      <c r="U43" s="100">
        <v>34238.379999999997</v>
      </c>
      <c r="V43" s="124">
        <v>811887</v>
      </c>
      <c r="Y43" s="124">
        <v>370639.32</v>
      </c>
      <c r="Z43" s="124">
        <v>96998.02</v>
      </c>
      <c r="AC43" s="124">
        <v>28491</v>
      </c>
    </row>
    <row r="44" spans="1:29" x14ac:dyDescent="0.2">
      <c r="A44" s="56" t="s">
        <v>1621</v>
      </c>
      <c r="B44" s="123">
        <v>758631.59</v>
      </c>
      <c r="C44" s="123">
        <v>4114.95</v>
      </c>
      <c r="D44" s="123">
        <v>69162.34</v>
      </c>
      <c r="F44" s="56">
        <v>405310.51</v>
      </c>
      <c r="G44" s="56">
        <v>317033.78000000003</v>
      </c>
      <c r="I44" s="292">
        <v>10900</v>
      </c>
      <c r="J44" s="272">
        <v>43848.76</v>
      </c>
      <c r="K44" s="272">
        <v>15000</v>
      </c>
      <c r="L44" s="272">
        <v>456.91</v>
      </c>
      <c r="O44" s="56">
        <v>90532.35</v>
      </c>
      <c r="P44" s="56">
        <v>1851653.95</v>
      </c>
      <c r="Q44" s="100">
        <v>599788.77</v>
      </c>
      <c r="T44" s="100">
        <v>303215.07</v>
      </c>
      <c r="U44" s="100">
        <v>4573.6000000000004</v>
      </c>
      <c r="V44" s="124">
        <v>495751.07</v>
      </c>
      <c r="Y44" s="124">
        <v>227560.66</v>
      </c>
      <c r="Z44" s="124">
        <v>45702.23</v>
      </c>
      <c r="AC44" s="124">
        <v>19610</v>
      </c>
    </row>
    <row r="45" spans="1:29" x14ac:dyDescent="0.2">
      <c r="A45" s="56" t="s">
        <v>1763</v>
      </c>
      <c r="B45" s="123">
        <v>454703.54</v>
      </c>
      <c r="C45" s="123">
        <v>17997.07</v>
      </c>
      <c r="D45" s="123">
        <v>31866.18</v>
      </c>
      <c r="F45" s="56">
        <v>369124.79</v>
      </c>
      <c r="G45" s="56">
        <v>419586.21</v>
      </c>
      <c r="I45" s="292">
        <v>5255</v>
      </c>
      <c r="J45" s="272">
        <v>53066.28</v>
      </c>
      <c r="L45" s="272">
        <v>200</v>
      </c>
      <c r="O45" s="56">
        <v>89039.91</v>
      </c>
      <c r="P45" s="56">
        <v>1865771.67</v>
      </c>
      <c r="Q45" s="100">
        <v>388365.49</v>
      </c>
      <c r="T45" s="100">
        <v>303625.5</v>
      </c>
      <c r="U45" s="100">
        <v>17331.12</v>
      </c>
      <c r="V45" s="124">
        <v>407635.5</v>
      </c>
      <c r="Y45" s="124">
        <v>172952.26</v>
      </c>
      <c r="Z45" s="124">
        <v>55840.23</v>
      </c>
      <c r="AC45" s="124">
        <v>3653</v>
      </c>
    </row>
    <row r="46" spans="1:29" x14ac:dyDescent="0.2">
      <c r="A46" s="56" t="s">
        <v>1764</v>
      </c>
      <c r="B46" s="123">
        <v>394533.36</v>
      </c>
      <c r="C46" s="123">
        <v>7729</v>
      </c>
      <c r="D46" s="123">
        <v>49491.58</v>
      </c>
      <c r="F46" s="56">
        <v>466995.46</v>
      </c>
      <c r="G46" s="56">
        <v>214095.15</v>
      </c>
      <c r="I46" s="292">
        <v>0</v>
      </c>
      <c r="J46" s="272">
        <v>28145.11</v>
      </c>
      <c r="L46" s="272">
        <v>250</v>
      </c>
      <c r="M46" s="56">
        <v>47300</v>
      </c>
      <c r="O46" s="56">
        <v>69348.210000000006</v>
      </c>
      <c r="P46" s="56">
        <v>1234901.48</v>
      </c>
      <c r="Q46" s="100">
        <v>303626</v>
      </c>
      <c r="T46" s="100">
        <v>334122</v>
      </c>
      <c r="U46" s="100">
        <v>27702.13</v>
      </c>
      <c r="V46" s="124">
        <v>440882</v>
      </c>
      <c r="X46" s="124">
        <v>600</v>
      </c>
      <c r="Y46" s="124">
        <v>87525.92</v>
      </c>
      <c r="Z46" s="124">
        <v>26772.639999999999</v>
      </c>
      <c r="AA46" s="124">
        <v>873.82</v>
      </c>
      <c r="AC46" s="124">
        <v>4999</v>
      </c>
    </row>
    <row r="47" spans="1:29" x14ac:dyDescent="0.2">
      <c r="A47" s="56" t="s">
        <v>1782</v>
      </c>
      <c r="B47" s="123">
        <v>554673.06999999995</v>
      </c>
      <c r="C47" s="123">
        <v>0</v>
      </c>
      <c r="D47" s="123">
        <v>156753.59</v>
      </c>
      <c r="F47" s="56">
        <v>1152994.68</v>
      </c>
      <c r="G47" s="56">
        <v>274434.09999999998</v>
      </c>
      <c r="I47" s="292">
        <v>7500</v>
      </c>
      <c r="J47" s="272">
        <v>67533.990000000005</v>
      </c>
      <c r="M47" s="56">
        <v>85261.87</v>
      </c>
      <c r="O47" s="56">
        <v>100118.89</v>
      </c>
      <c r="P47" s="56">
        <v>2300894.7000000002</v>
      </c>
      <c r="Q47" s="100">
        <v>470020.31</v>
      </c>
      <c r="T47" s="100">
        <v>373170</v>
      </c>
      <c r="U47" s="100">
        <v>24306.73</v>
      </c>
      <c r="V47" s="124">
        <v>546350</v>
      </c>
      <c r="Y47" s="124">
        <v>161772.78</v>
      </c>
      <c r="Z47" s="124">
        <v>58477.7</v>
      </c>
    </row>
    <row r="48" spans="1:29" x14ac:dyDescent="0.2">
      <c r="A48" s="56" t="s">
        <v>1789</v>
      </c>
      <c r="B48" s="123">
        <v>678316.31</v>
      </c>
      <c r="C48" s="123">
        <v>17600</v>
      </c>
      <c r="D48" s="123">
        <v>49988.81</v>
      </c>
      <c r="F48" s="56">
        <v>4164418.92</v>
      </c>
      <c r="G48" s="56">
        <v>250921.32</v>
      </c>
      <c r="I48" s="292">
        <v>8000</v>
      </c>
      <c r="J48" s="272">
        <v>48347.46</v>
      </c>
      <c r="L48" s="272">
        <v>187</v>
      </c>
      <c r="O48" s="56">
        <v>126115.22</v>
      </c>
      <c r="P48" s="56">
        <v>4006426</v>
      </c>
      <c r="Q48" s="100">
        <v>561960.32999999996</v>
      </c>
      <c r="T48" s="100">
        <v>180820.5</v>
      </c>
      <c r="U48" s="100">
        <v>1500</v>
      </c>
      <c r="V48" s="124">
        <v>341780.5</v>
      </c>
      <c r="Y48" s="124">
        <v>135366.03</v>
      </c>
      <c r="Z48" s="124">
        <v>89783.94</v>
      </c>
      <c r="AC48" s="124">
        <v>14652</v>
      </c>
    </row>
    <row r="49" spans="1:28" x14ac:dyDescent="0.2">
      <c r="A49" s="56" t="s">
        <v>1622</v>
      </c>
      <c r="B49" s="123">
        <v>387564.26</v>
      </c>
      <c r="C49" s="123">
        <v>165155.51</v>
      </c>
      <c r="D49" s="123">
        <v>113820.59</v>
      </c>
      <c r="F49" s="56">
        <v>372086.46</v>
      </c>
      <c r="G49" s="56">
        <v>324529.65000000002</v>
      </c>
      <c r="I49" s="292">
        <v>8000</v>
      </c>
      <c r="J49" s="272">
        <v>56361.77</v>
      </c>
      <c r="P49" s="56">
        <v>1877057.75</v>
      </c>
      <c r="Q49" s="100">
        <v>372386.48</v>
      </c>
      <c r="T49" s="100">
        <v>510242.5</v>
      </c>
      <c r="V49" s="124">
        <v>593597.5</v>
      </c>
      <c r="Y49" s="124">
        <v>166227.79999999999</v>
      </c>
      <c r="Z49" s="124">
        <v>45934.2</v>
      </c>
    </row>
    <row r="50" spans="1:28" x14ac:dyDescent="0.2">
      <c r="A50" s="56" t="s">
        <v>1623</v>
      </c>
      <c r="B50" s="123">
        <v>271675.46999999997</v>
      </c>
      <c r="C50" s="123">
        <v>166314.09</v>
      </c>
      <c r="D50" s="123">
        <v>76843.02</v>
      </c>
      <c r="F50" s="56">
        <v>469932.6</v>
      </c>
      <c r="G50" s="56">
        <v>350273.18</v>
      </c>
      <c r="I50" s="292">
        <v>0</v>
      </c>
      <c r="J50" s="272">
        <v>49436</v>
      </c>
      <c r="P50" s="56">
        <v>2506199.65</v>
      </c>
      <c r="Q50" s="100">
        <v>424758.74</v>
      </c>
      <c r="R50" s="100">
        <v>122620</v>
      </c>
      <c r="T50" s="100">
        <v>622244.4</v>
      </c>
      <c r="V50" s="124">
        <v>709067.4</v>
      </c>
      <c r="Y50" s="124">
        <v>169784.04</v>
      </c>
      <c r="Z50" s="124">
        <v>21940.02</v>
      </c>
    </row>
    <row r="51" spans="1:28" x14ac:dyDescent="0.2">
      <c r="A51" s="56" t="s">
        <v>1624</v>
      </c>
      <c r="B51" s="123">
        <v>213502.5</v>
      </c>
      <c r="C51" s="123">
        <v>21994.61</v>
      </c>
      <c r="D51" s="123">
        <v>88460.27</v>
      </c>
      <c r="F51" s="56">
        <v>20664.150000000001</v>
      </c>
      <c r="G51" s="56">
        <v>200525.15</v>
      </c>
      <c r="I51" s="292">
        <v>2000</v>
      </c>
      <c r="J51" s="272">
        <v>58009.88</v>
      </c>
      <c r="N51" s="56">
        <v>-238853.94</v>
      </c>
      <c r="O51" s="56">
        <v>1635</v>
      </c>
      <c r="P51" s="56">
        <v>1985151.03</v>
      </c>
      <c r="Q51" s="100">
        <v>468351.7</v>
      </c>
      <c r="T51" s="100">
        <v>385360.5</v>
      </c>
      <c r="V51" s="124">
        <v>487450.5</v>
      </c>
      <c r="Y51" s="124">
        <v>230492.79</v>
      </c>
      <c r="Z51" s="124">
        <v>40805.64</v>
      </c>
    </row>
    <row r="52" spans="1:28" x14ac:dyDescent="0.2">
      <c r="A52" s="56" t="s">
        <v>1625</v>
      </c>
      <c r="B52" s="123">
        <v>315443.02</v>
      </c>
      <c r="C52" s="123">
        <v>67377.72</v>
      </c>
      <c r="D52" s="123">
        <v>128967.93</v>
      </c>
      <c r="F52" s="56">
        <v>769272.9</v>
      </c>
      <c r="G52" s="56">
        <v>240381.4</v>
      </c>
      <c r="I52" s="292">
        <v>38862</v>
      </c>
      <c r="J52" s="272">
        <v>51285</v>
      </c>
      <c r="N52" s="56">
        <v>-274361.78999999998</v>
      </c>
      <c r="O52" s="56">
        <v>-355164.49</v>
      </c>
      <c r="P52" s="56">
        <v>1821817.03</v>
      </c>
      <c r="Q52" s="100">
        <v>566550.98</v>
      </c>
      <c r="R52" s="100">
        <v>70000</v>
      </c>
      <c r="T52" s="100">
        <v>606921</v>
      </c>
      <c r="V52" s="124">
        <v>741236</v>
      </c>
      <c r="Y52" s="124">
        <v>209203.3</v>
      </c>
      <c r="Z52" s="124">
        <v>18410.46</v>
      </c>
    </row>
    <row r="53" spans="1:28" x14ac:dyDescent="0.2">
      <c r="A53" s="56" t="s">
        <v>1626</v>
      </c>
      <c r="B53" s="123">
        <v>294821.8</v>
      </c>
      <c r="C53" s="123">
        <v>216719.25</v>
      </c>
      <c r="D53" s="123">
        <v>414001.65</v>
      </c>
      <c r="F53" s="56">
        <v>558371.15</v>
      </c>
      <c r="G53" s="56">
        <v>511298.11</v>
      </c>
      <c r="I53" s="292">
        <v>39176.620000000003</v>
      </c>
      <c r="J53" s="272">
        <v>631330.18999999994</v>
      </c>
      <c r="O53" s="56">
        <v>-4978786.1500000004</v>
      </c>
      <c r="P53" s="56">
        <v>1102265.42</v>
      </c>
      <c r="Q53" s="100">
        <v>288533.83</v>
      </c>
      <c r="T53" s="100">
        <v>484029</v>
      </c>
      <c r="V53" s="124">
        <v>790157</v>
      </c>
      <c r="Y53" s="124">
        <v>264707.71000000002</v>
      </c>
      <c r="Z53" s="124">
        <v>29146</v>
      </c>
      <c r="AB53" s="124">
        <v>27528</v>
      </c>
    </row>
    <row r="54" spans="1:28" x14ac:dyDescent="0.2">
      <c r="A54" s="56" t="s">
        <v>1627</v>
      </c>
      <c r="B54" s="123">
        <v>438080.47</v>
      </c>
      <c r="C54" s="123">
        <v>167686.12</v>
      </c>
      <c r="D54" s="123">
        <v>69998.97</v>
      </c>
      <c r="F54" s="56">
        <v>134216.17000000001</v>
      </c>
      <c r="G54" s="56">
        <v>156825.72</v>
      </c>
      <c r="I54" s="292">
        <v>0</v>
      </c>
      <c r="J54" s="272">
        <v>29470</v>
      </c>
      <c r="N54" s="56">
        <v>-120959.07</v>
      </c>
      <c r="P54" s="56">
        <v>2172216.88</v>
      </c>
      <c r="Q54" s="100">
        <v>306434.61</v>
      </c>
      <c r="R54" s="100">
        <v>75000</v>
      </c>
      <c r="T54" s="100">
        <v>298980.5</v>
      </c>
      <c r="V54" s="124">
        <v>393198.5</v>
      </c>
      <c r="Y54" s="124">
        <v>214958.84</v>
      </c>
      <c r="Z54" s="124">
        <v>24431.46</v>
      </c>
    </row>
    <row r="55" spans="1:28" x14ac:dyDescent="0.2">
      <c r="A55" s="56" t="s">
        <v>1628</v>
      </c>
      <c r="B55" s="123">
        <v>198643.74</v>
      </c>
      <c r="C55" s="123">
        <v>108665.56</v>
      </c>
      <c r="D55" s="123">
        <v>61877.45</v>
      </c>
      <c r="F55" s="56">
        <v>1245422.72</v>
      </c>
      <c r="G55" s="56">
        <v>599926.09</v>
      </c>
      <c r="I55" s="292">
        <v>2500</v>
      </c>
      <c r="J55" s="272">
        <v>40950</v>
      </c>
      <c r="P55" s="56">
        <v>1936400.69</v>
      </c>
      <c r="Q55" s="100">
        <v>421503.42</v>
      </c>
      <c r="T55" s="100">
        <v>351000</v>
      </c>
      <c r="V55" s="124">
        <v>440740</v>
      </c>
      <c r="Y55" s="124">
        <v>141804.57999999999</v>
      </c>
      <c r="Z55" s="124">
        <v>31428.080000000002</v>
      </c>
    </row>
    <row r="56" spans="1:28" x14ac:dyDescent="0.2">
      <c r="A56" s="56" t="s">
        <v>1629</v>
      </c>
      <c r="B56" s="123">
        <v>412042.27</v>
      </c>
      <c r="C56" s="123">
        <v>46724.6</v>
      </c>
      <c r="D56" s="123">
        <v>158215.59</v>
      </c>
      <c r="F56" s="56">
        <v>46006.080000000002</v>
      </c>
      <c r="G56" s="56">
        <v>422024.22</v>
      </c>
      <c r="I56" s="292">
        <v>5000</v>
      </c>
      <c r="J56" s="272">
        <v>90951.25</v>
      </c>
      <c r="N56" s="56">
        <v>296917.32</v>
      </c>
      <c r="P56" s="56">
        <v>1262941.0900000001</v>
      </c>
      <c r="Q56" s="100">
        <v>634068.22</v>
      </c>
      <c r="T56" s="100">
        <v>614848.5</v>
      </c>
      <c r="U56" s="100">
        <v>24000</v>
      </c>
      <c r="V56" s="124">
        <v>882148.5</v>
      </c>
      <c r="Y56" s="124">
        <v>286565.15000000002</v>
      </c>
      <c r="Z56" s="124">
        <v>26474.3</v>
      </c>
    </row>
    <row r="57" spans="1:28" x14ac:dyDescent="0.2">
      <c r="A57" s="56" t="s">
        <v>1765</v>
      </c>
      <c r="B57" s="123">
        <v>313397.26</v>
      </c>
      <c r="C57" s="123">
        <v>43500</v>
      </c>
      <c r="D57" s="123">
        <v>105862.44</v>
      </c>
      <c r="F57" s="56">
        <v>560529.74</v>
      </c>
      <c r="G57" s="56">
        <v>619946.17000000004</v>
      </c>
      <c r="I57" s="292">
        <v>2300</v>
      </c>
      <c r="J57" s="272">
        <v>111849.38</v>
      </c>
      <c r="M57" s="56">
        <v>5220</v>
      </c>
      <c r="O57" s="56">
        <v>-198176.71</v>
      </c>
      <c r="P57" s="56">
        <v>2033596.36</v>
      </c>
      <c r="Q57" s="100">
        <v>662413.93000000005</v>
      </c>
      <c r="T57" s="100">
        <v>531700</v>
      </c>
      <c r="V57" s="124">
        <v>733985</v>
      </c>
      <c r="Y57" s="124">
        <v>274319.33</v>
      </c>
      <c r="Z57" s="124">
        <v>32182.89</v>
      </c>
    </row>
    <row r="58" spans="1:28" x14ac:dyDescent="0.2">
      <c r="A58" s="56" t="s">
        <v>1766</v>
      </c>
      <c r="B58" s="123">
        <v>309810.59000000003</v>
      </c>
      <c r="C58" s="123">
        <v>186184.39</v>
      </c>
      <c r="D58" s="123">
        <v>129145.41</v>
      </c>
      <c r="F58" s="56">
        <v>686349.41</v>
      </c>
      <c r="G58" s="56">
        <v>169081.83</v>
      </c>
      <c r="I58" s="292">
        <v>6000</v>
      </c>
      <c r="J58" s="272">
        <v>66195.69</v>
      </c>
      <c r="O58" s="56">
        <v>-184915.92</v>
      </c>
      <c r="P58" s="56">
        <v>2378594.3199999998</v>
      </c>
      <c r="Q58" s="100">
        <v>648698.48</v>
      </c>
      <c r="R58" s="100">
        <v>105000</v>
      </c>
      <c r="T58" s="100">
        <v>482244</v>
      </c>
      <c r="V58" s="124">
        <v>628787.99</v>
      </c>
      <c r="Y58" s="124">
        <v>416440.03</v>
      </c>
      <c r="Z58" s="124">
        <v>70326.27</v>
      </c>
    </row>
    <row r="59" spans="1:28" x14ac:dyDescent="0.2">
      <c r="A59" s="56" t="s">
        <v>1767</v>
      </c>
      <c r="B59" s="123">
        <v>183949.78</v>
      </c>
      <c r="C59" s="123">
        <v>74087.850000000006</v>
      </c>
      <c r="D59" s="123">
        <v>342540.39</v>
      </c>
      <c r="F59" s="56">
        <v>1683119.91</v>
      </c>
      <c r="G59" s="56">
        <v>464354.03</v>
      </c>
      <c r="I59" s="292">
        <v>12000</v>
      </c>
      <c r="J59" s="272">
        <v>89261.01</v>
      </c>
      <c r="N59" s="56">
        <v>193379.24</v>
      </c>
      <c r="P59" s="56">
        <v>2522084.4900000002</v>
      </c>
      <c r="Q59" s="100">
        <v>492414.76</v>
      </c>
      <c r="T59" s="100">
        <v>393445.5</v>
      </c>
      <c r="U59" s="100">
        <v>500</v>
      </c>
      <c r="V59" s="124">
        <v>519515.5</v>
      </c>
      <c r="Y59" s="124">
        <v>143056.76999999999</v>
      </c>
      <c r="Z59" s="124">
        <v>14923.05</v>
      </c>
      <c r="AA59" s="124">
        <v>23973.22</v>
      </c>
    </row>
    <row r="60" spans="1:28" x14ac:dyDescent="0.2">
      <c r="A60" s="56" t="s">
        <v>1630</v>
      </c>
      <c r="B60" s="123">
        <v>1275515.25</v>
      </c>
      <c r="C60" s="123">
        <v>67945</v>
      </c>
      <c r="D60" s="123">
        <v>78026.42</v>
      </c>
      <c r="F60" s="56">
        <v>354532.04</v>
      </c>
      <c r="G60" s="56">
        <v>505585.63</v>
      </c>
      <c r="I60" s="292">
        <v>1480</v>
      </c>
      <c r="J60" s="272">
        <v>83439.17</v>
      </c>
      <c r="L60" s="272">
        <v>155.19</v>
      </c>
      <c r="N60" s="56">
        <v>-353995.67</v>
      </c>
      <c r="O60" s="56">
        <v>228262.56</v>
      </c>
      <c r="P60" s="56">
        <v>2222830.3199999998</v>
      </c>
      <c r="Q60" s="100">
        <v>595374.52</v>
      </c>
      <c r="T60" s="100">
        <v>253774.5</v>
      </c>
      <c r="U60" s="100">
        <v>4500</v>
      </c>
      <c r="V60" s="124">
        <v>426994.5</v>
      </c>
      <c r="Y60" s="124">
        <v>242243.25</v>
      </c>
      <c r="Z60" s="124">
        <v>53248.5</v>
      </c>
    </row>
    <row r="61" spans="1:28" x14ac:dyDescent="0.2">
      <c r="A61" s="56" t="s">
        <v>1631</v>
      </c>
      <c r="B61" s="123">
        <v>1913772.3</v>
      </c>
      <c r="C61" s="123">
        <v>111731.75</v>
      </c>
      <c r="D61" s="123">
        <v>188141.23</v>
      </c>
      <c r="F61" s="56">
        <v>2731863.1</v>
      </c>
      <c r="G61" s="56">
        <v>1483343.69</v>
      </c>
      <c r="I61" s="292">
        <v>12500</v>
      </c>
      <c r="J61" s="272">
        <v>143030.56</v>
      </c>
      <c r="L61" s="272">
        <v>3603.63</v>
      </c>
      <c r="N61" s="56">
        <v>2697686.89</v>
      </c>
      <c r="O61" s="56">
        <v>24192.07</v>
      </c>
      <c r="P61" s="56">
        <v>3033155.83</v>
      </c>
      <c r="Q61" s="100">
        <v>1209884.57</v>
      </c>
      <c r="R61" s="100">
        <v>189039</v>
      </c>
      <c r="T61" s="100">
        <v>1022920.5</v>
      </c>
      <c r="U61" s="100">
        <v>93100</v>
      </c>
      <c r="V61" s="124">
        <v>1368130.5</v>
      </c>
      <c r="Y61" s="124">
        <v>542602.93000000005</v>
      </c>
      <c r="Z61" s="124">
        <v>46697.55</v>
      </c>
    </row>
    <row r="62" spans="1:28" x14ac:dyDescent="0.2">
      <c r="A62" s="56" t="s">
        <v>1632</v>
      </c>
      <c r="B62" s="123">
        <v>201224.75</v>
      </c>
      <c r="C62" s="123">
        <v>105031.63</v>
      </c>
      <c r="D62" s="123">
        <v>334334.15999999997</v>
      </c>
      <c r="F62" s="56">
        <v>736990.52</v>
      </c>
      <c r="G62" s="56">
        <v>674133</v>
      </c>
      <c r="I62" s="292">
        <v>9000</v>
      </c>
      <c r="J62" s="272">
        <v>64687.05</v>
      </c>
      <c r="L62" s="272">
        <v>405</v>
      </c>
      <c r="O62" s="56">
        <v>-185644.66</v>
      </c>
      <c r="P62" s="56">
        <v>2266667.36</v>
      </c>
      <c r="Q62" s="100">
        <v>415140.85</v>
      </c>
      <c r="T62" s="100">
        <v>576670.5</v>
      </c>
      <c r="U62" s="100">
        <v>4500</v>
      </c>
      <c r="V62" s="124">
        <v>789032.5</v>
      </c>
      <c r="Y62" s="124">
        <v>233564.75</v>
      </c>
      <c r="Z62" s="124">
        <v>65439.79</v>
      </c>
    </row>
    <row r="63" spans="1:28" x14ac:dyDescent="0.2">
      <c r="A63" s="56" t="s">
        <v>1633</v>
      </c>
      <c r="B63" s="123">
        <v>493193.52</v>
      </c>
      <c r="C63" s="123">
        <v>59642.18</v>
      </c>
      <c r="D63" s="123">
        <v>34751.949999999997</v>
      </c>
      <c r="F63" s="56">
        <v>184254.42</v>
      </c>
      <c r="G63" s="56">
        <v>259923.77</v>
      </c>
      <c r="I63" s="292">
        <v>3500</v>
      </c>
      <c r="J63" s="272">
        <v>43198.98</v>
      </c>
      <c r="L63" s="272">
        <v>1976</v>
      </c>
      <c r="O63" s="56">
        <v>-1120376.51</v>
      </c>
      <c r="P63" s="56">
        <v>1987498.73</v>
      </c>
      <c r="Q63" s="100">
        <v>519955.26</v>
      </c>
      <c r="T63" s="100">
        <v>240061.5</v>
      </c>
      <c r="U63" s="100">
        <v>28200</v>
      </c>
      <c r="V63" s="124">
        <v>389741.5</v>
      </c>
      <c r="Y63" s="124">
        <v>204392.63</v>
      </c>
      <c r="Z63" s="124">
        <v>62717.99</v>
      </c>
    </row>
    <row r="64" spans="1:28" x14ac:dyDescent="0.2">
      <c r="A64" s="56" t="s">
        <v>1634</v>
      </c>
      <c r="B64" s="123">
        <v>593118.96</v>
      </c>
      <c r="C64" s="123">
        <v>9700</v>
      </c>
      <c r="D64" s="123">
        <v>106305.47</v>
      </c>
      <c r="F64" s="56">
        <v>187713.98</v>
      </c>
      <c r="G64" s="56">
        <v>192038</v>
      </c>
      <c r="I64" s="292">
        <v>2800</v>
      </c>
      <c r="J64" s="272">
        <v>88508.28</v>
      </c>
      <c r="L64" s="272">
        <v>393.34</v>
      </c>
      <c r="N64" s="56">
        <v>418050.96</v>
      </c>
      <c r="O64" s="56">
        <v>217407.24</v>
      </c>
      <c r="P64" s="56">
        <v>132947.94</v>
      </c>
      <c r="Q64" s="100">
        <v>857893.56</v>
      </c>
      <c r="R64" s="100">
        <v>40000</v>
      </c>
      <c r="T64" s="100">
        <v>214608.5</v>
      </c>
      <c r="V64" s="124">
        <v>479718.5</v>
      </c>
      <c r="Y64" s="124">
        <v>277279.90999999997</v>
      </c>
      <c r="Z64" s="124">
        <v>44208</v>
      </c>
    </row>
    <row r="65" spans="1:29" x14ac:dyDescent="0.2">
      <c r="A65" s="56" t="s">
        <v>1636</v>
      </c>
      <c r="B65" s="123">
        <v>651797.31999999995</v>
      </c>
      <c r="C65" s="123">
        <v>122164</v>
      </c>
      <c r="D65" s="123">
        <v>228383.07</v>
      </c>
      <c r="F65" s="56">
        <v>392156.17</v>
      </c>
      <c r="G65" s="56">
        <v>316460.5</v>
      </c>
      <c r="I65" s="292">
        <v>53862.68</v>
      </c>
      <c r="J65" s="272">
        <v>105568.58</v>
      </c>
      <c r="L65" s="272">
        <v>4425.3</v>
      </c>
      <c r="N65" s="56">
        <v>-1499661.35</v>
      </c>
      <c r="P65" s="56">
        <v>2590732.39</v>
      </c>
      <c r="Q65" s="100">
        <v>1131976.3400000001</v>
      </c>
      <c r="T65" s="100">
        <v>642604</v>
      </c>
      <c r="U65" s="100">
        <v>33042</v>
      </c>
      <c r="V65" s="124">
        <v>962436</v>
      </c>
      <c r="Y65" s="124">
        <v>304849.88</v>
      </c>
    </row>
    <row r="66" spans="1:29" x14ac:dyDescent="0.2">
      <c r="A66" s="56" t="s">
        <v>1637</v>
      </c>
      <c r="B66" s="123">
        <v>674945.24</v>
      </c>
      <c r="C66" s="123">
        <v>335780.33</v>
      </c>
      <c r="D66" s="123">
        <v>34868.15</v>
      </c>
      <c r="F66" s="56">
        <v>1163684.8899999999</v>
      </c>
      <c r="G66" s="56">
        <v>238415.61</v>
      </c>
      <c r="I66" s="292">
        <v>2500</v>
      </c>
      <c r="J66" s="272">
        <v>73424.45</v>
      </c>
      <c r="L66" s="272">
        <v>275.11</v>
      </c>
      <c r="N66" s="56">
        <v>150061.75</v>
      </c>
      <c r="O66" s="56">
        <v>703960.82</v>
      </c>
      <c r="P66" s="56">
        <v>2642678.98</v>
      </c>
      <c r="Q66" s="100">
        <v>58877.84</v>
      </c>
      <c r="T66" s="100">
        <v>371721</v>
      </c>
      <c r="U66" s="100">
        <v>21200</v>
      </c>
      <c r="V66" s="124">
        <v>501621</v>
      </c>
      <c r="Y66" s="124">
        <v>197976.82</v>
      </c>
      <c r="Z66" s="124">
        <v>61896.67</v>
      </c>
    </row>
    <row r="67" spans="1:29" x14ac:dyDescent="0.2">
      <c r="A67" s="56" t="s">
        <v>1640</v>
      </c>
      <c r="B67" s="123">
        <v>726047.97</v>
      </c>
      <c r="C67" s="123">
        <v>98339.25</v>
      </c>
      <c r="D67" s="123">
        <v>85805.49</v>
      </c>
      <c r="F67" s="56">
        <v>891791</v>
      </c>
      <c r="G67" s="56">
        <v>386403.29</v>
      </c>
      <c r="I67" s="292">
        <v>4000</v>
      </c>
      <c r="J67" s="272">
        <v>87595.63</v>
      </c>
      <c r="L67" s="272">
        <v>2718</v>
      </c>
      <c r="O67" s="56">
        <v>290199.67999999999</v>
      </c>
      <c r="P67" s="56">
        <v>1770327</v>
      </c>
      <c r="Q67" s="100">
        <v>566546.6</v>
      </c>
      <c r="T67" s="100">
        <v>222895.48</v>
      </c>
      <c r="U67" s="100">
        <v>4500</v>
      </c>
      <c r="V67" s="124">
        <v>426895.48</v>
      </c>
      <c r="Y67" s="124">
        <v>253618.02</v>
      </c>
      <c r="Z67" s="124">
        <v>37723.89</v>
      </c>
    </row>
    <row r="68" spans="1:29" x14ac:dyDescent="0.2">
      <c r="A68" s="56" t="s">
        <v>1641</v>
      </c>
      <c r="B68" s="123">
        <v>657672.11</v>
      </c>
      <c r="C68" s="123">
        <v>53921</v>
      </c>
      <c r="D68" s="123">
        <v>164450.13</v>
      </c>
      <c r="F68" s="56">
        <v>873213.01</v>
      </c>
      <c r="G68" s="56">
        <v>684974.28</v>
      </c>
      <c r="I68" s="292">
        <v>63038</v>
      </c>
      <c r="J68" s="272">
        <v>80905.53</v>
      </c>
      <c r="L68" s="272">
        <v>529.34</v>
      </c>
      <c r="P68" s="56">
        <v>3470807.24</v>
      </c>
      <c r="Q68" s="100">
        <v>634612.6</v>
      </c>
      <c r="T68" s="100">
        <v>290790</v>
      </c>
      <c r="V68" s="124">
        <v>470960</v>
      </c>
      <c r="Y68" s="124">
        <v>249281.79</v>
      </c>
      <c r="Z68" s="124">
        <v>29300.5</v>
      </c>
    </row>
    <row r="69" spans="1:29" x14ac:dyDescent="0.2">
      <c r="A69" s="56" t="s">
        <v>1642</v>
      </c>
      <c r="B69" s="123">
        <v>173375.54</v>
      </c>
      <c r="C69" s="123">
        <v>57400.639999999999</v>
      </c>
      <c r="D69" s="123">
        <v>24547.200000000001</v>
      </c>
      <c r="F69" s="56">
        <v>189798.92</v>
      </c>
      <c r="G69" s="56">
        <v>619351.04000000004</v>
      </c>
      <c r="I69" s="292">
        <v>4000</v>
      </c>
      <c r="J69" s="272">
        <v>55293.49</v>
      </c>
      <c r="L69" s="272">
        <v>0</v>
      </c>
      <c r="O69" s="56">
        <v>-175425.58</v>
      </c>
      <c r="P69" s="56">
        <v>1201384.94</v>
      </c>
      <c r="Q69" s="100">
        <v>313295.67</v>
      </c>
      <c r="T69" s="100">
        <v>228291</v>
      </c>
      <c r="U69" s="100">
        <v>4500</v>
      </c>
      <c r="V69" s="124">
        <v>347961</v>
      </c>
      <c r="Y69" s="124">
        <v>180027.73</v>
      </c>
      <c r="Z69" s="124">
        <v>18345.45</v>
      </c>
    </row>
    <row r="70" spans="1:29" x14ac:dyDescent="0.2">
      <c r="A70" s="56" t="s">
        <v>1644</v>
      </c>
      <c r="B70" s="123">
        <v>406688.58</v>
      </c>
      <c r="C70" s="123">
        <v>16606</v>
      </c>
      <c r="D70" s="123">
        <v>112558.06</v>
      </c>
      <c r="F70" s="56">
        <v>363125.16</v>
      </c>
      <c r="G70" s="56">
        <v>239342.65</v>
      </c>
      <c r="I70" s="292">
        <v>1600</v>
      </c>
      <c r="J70" s="272">
        <v>81420</v>
      </c>
      <c r="L70" s="272">
        <v>83.63</v>
      </c>
      <c r="O70" s="56">
        <v>-1490846.97</v>
      </c>
      <c r="P70" s="56">
        <v>2538134.58</v>
      </c>
      <c r="Q70" s="100">
        <v>388973.36</v>
      </c>
      <c r="T70" s="100">
        <v>693766.5</v>
      </c>
      <c r="U70" s="100">
        <v>3000</v>
      </c>
      <c r="V70" s="124">
        <v>850906.5</v>
      </c>
      <c r="Y70" s="124">
        <v>216544.18</v>
      </c>
      <c r="Z70" s="124">
        <v>7073.97</v>
      </c>
    </row>
    <row r="71" spans="1:29" x14ac:dyDescent="0.2">
      <c r="A71" s="56" t="s">
        <v>1645</v>
      </c>
      <c r="B71" s="123">
        <v>464403.58</v>
      </c>
      <c r="C71" s="123">
        <v>0</v>
      </c>
      <c r="D71" s="123">
        <v>46061.07</v>
      </c>
      <c r="F71" s="56">
        <v>334668.08</v>
      </c>
      <c r="G71" s="56">
        <v>451898.57</v>
      </c>
      <c r="I71" s="292">
        <v>0</v>
      </c>
      <c r="J71" s="272">
        <v>73580</v>
      </c>
      <c r="L71" s="272">
        <v>399.05</v>
      </c>
      <c r="O71" s="56">
        <v>-684074.32</v>
      </c>
      <c r="P71" s="56">
        <v>1881601.57</v>
      </c>
      <c r="Q71" s="100">
        <v>614350.49</v>
      </c>
      <c r="T71" s="100">
        <v>348054</v>
      </c>
      <c r="U71" s="100">
        <v>7500</v>
      </c>
      <c r="V71" s="124">
        <v>561384</v>
      </c>
      <c r="Y71" s="124">
        <v>219376.51</v>
      </c>
      <c r="Z71" s="124">
        <v>49012.98</v>
      </c>
    </row>
    <row r="72" spans="1:29" x14ac:dyDescent="0.2">
      <c r="A72" s="56" t="s">
        <v>1646</v>
      </c>
      <c r="B72" s="123">
        <v>490650.45</v>
      </c>
      <c r="C72" s="123">
        <v>44056.5</v>
      </c>
      <c r="D72" s="123">
        <v>43472.97</v>
      </c>
      <c r="F72" s="56">
        <v>552492.88</v>
      </c>
      <c r="G72" s="56">
        <v>217619.44</v>
      </c>
      <c r="I72" s="292">
        <v>3590</v>
      </c>
      <c r="J72" s="272">
        <v>55155.519999999997</v>
      </c>
      <c r="L72" s="272">
        <v>0</v>
      </c>
      <c r="N72" s="56">
        <v>-1595274.18</v>
      </c>
      <c r="P72" s="56">
        <v>2618687.59</v>
      </c>
      <c r="Q72" s="100">
        <v>656239.05000000005</v>
      </c>
      <c r="T72" s="100">
        <v>106627.5</v>
      </c>
      <c r="V72" s="124">
        <v>272417.5</v>
      </c>
      <c r="Y72" s="124">
        <v>158745.97</v>
      </c>
      <c r="Z72" s="124">
        <v>42814.77</v>
      </c>
      <c r="AC72" s="124">
        <v>2130</v>
      </c>
    </row>
    <row r="73" spans="1:29" x14ac:dyDescent="0.2">
      <c r="A73" s="56" t="s">
        <v>1647</v>
      </c>
      <c r="B73" s="123">
        <v>220764.78</v>
      </c>
      <c r="C73" s="123">
        <v>62534.91</v>
      </c>
      <c r="D73" s="123">
        <v>35586.82</v>
      </c>
      <c r="F73" s="56">
        <v>30631.040000000001</v>
      </c>
      <c r="G73" s="56">
        <v>125932.78</v>
      </c>
      <c r="I73" s="272">
        <v>2500</v>
      </c>
      <c r="J73" s="272">
        <v>49715.24</v>
      </c>
      <c r="L73" s="272">
        <v>590.04</v>
      </c>
      <c r="O73" s="56">
        <v>48036.44</v>
      </c>
      <c r="P73" s="56">
        <v>2255161.35</v>
      </c>
      <c r="Q73" s="100">
        <v>391237.75</v>
      </c>
      <c r="T73" s="100">
        <v>215378</v>
      </c>
      <c r="U73" s="100">
        <v>9000</v>
      </c>
      <c r="V73" s="124">
        <v>273378</v>
      </c>
      <c r="Y73" s="124">
        <v>187940.88</v>
      </c>
      <c r="Z73" s="124">
        <v>14005.07</v>
      </c>
    </row>
    <row r="74" spans="1:29" x14ac:dyDescent="0.2">
      <c r="A74" s="56" t="s">
        <v>1648</v>
      </c>
      <c r="B74" s="123">
        <v>645743.25</v>
      </c>
      <c r="C74" s="123">
        <v>132792.60999999999</v>
      </c>
      <c r="D74" s="123">
        <v>41711.06</v>
      </c>
      <c r="F74" s="56">
        <v>696796.95</v>
      </c>
      <c r="G74" s="56">
        <v>175877.66</v>
      </c>
      <c r="I74" s="292">
        <v>4900</v>
      </c>
      <c r="J74" s="272">
        <v>66561.36</v>
      </c>
      <c r="L74" s="272">
        <v>1085.73</v>
      </c>
      <c r="O74" s="56">
        <v>-951819.8</v>
      </c>
      <c r="P74" s="56">
        <v>2065017.96</v>
      </c>
      <c r="Q74" s="100">
        <v>889180.4</v>
      </c>
      <c r="R74" s="100">
        <v>175000</v>
      </c>
      <c r="T74" s="100">
        <v>269013</v>
      </c>
      <c r="V74" s="124">
        <v>491674</v>
      </c>
      <c r="Y74" s="124">
        <v>221082.79</v>
      </c>
      <c r="Z74" s="124">
        <v>26811.33</v>
      </c>
    </row>
    <row r="75" spans="1:29" x14ac:dyDescent="0.2">
      <c r="A75" s="56" t="s">
        <v>1649</v>
      </c>
      <c r="B75" s="123">
        <v>1028697.65</v>
      </c>
      <c r="C75" s="123">
        <v>164655.84</v>
      </c>
      <c r="D75" s="123">
        <v>254633.81</v>
      </c>
      <c r="F75" s="56">
        <v>390172.33</v>
      </c>
      <c r="G75" s="56">
        <v>717032.46</v>
      </c>
      <c r="I75" s="292">
        <v>4420</v>
      </c>
      <c r="J75" s="272">
        <v>80081.89</v>
      </c>
      <c r="L75" s="272">
        <v>2672</v>
      </c>
      <c r="O75" s="56">
        <v>-250903.15</v>
      </c>
      <c r="P75" s="56">
        <v>2127187.88</v>
      </c>
      <c r="Q75" s="100">
        <v>1226286.4099999999</v>
      </c>
      <c r="S75" s="100">
        <v>300</v>
      </c>
      <c r="T75" s="100">
        <v>108296</v>
      </c>
      <c r="U75" s="100">
        <v>51200</v>
      </c>
      <c r="V75" s="124">
        <v>402926</v>
      </c>
      <c r="Y75" s="124">
        <v>247870.77</v>
      </c>
      <c r="Z75" s="124">
        <v>73222.17</v>
      </c>
    </row>
    <row r="76" spans="1:29" x14ac:dyDescent="0.2">
      <c r="A76" s="56" t="s">
        <v>1783</v>
      </c>
      <c r="B76" s="123">
        <v>903042.64</v>
      </c>
      <c r="C76" s="123">
        <v>97480.35</v>
      </c>
      <c r="D76" s="123">
        <v>74287.3</v>
      </c>
      <c r="F76" s="56">
        <v>883726</v>
      </c>
      <c r="G76" s="56">
        <v>828105.24</v>
      </c>
      <c r="I76" s="292">
        <v>5462</v>
      </c>
      <c r="J76" s="272">
        <v>80713.350000000006</v>
      </c>
      <c r="O76" s="56">
        <v>328085.96999999997</v>
      </c>
      <c r="P76" s="56">
        <v>3692657.78</v>
      </c>
      <c r="Q76" s="100">
        <v>505333.55</v>
      </c>
      <c r="R76" s="100">
        <v>62140</v>
      </c>
      <c r="T76" s="100">
        <v>423265.5</v>
      </c>
      <c r="V76" s="124">
        <v>585457.12</v>
      </c>
      <c r="Y76" s="124">
        <v>199488.3</v>
      </c>
      <c r="Z76" s="124">
        <v>84645.35</v>
      </c>
    </row>
    <row r="77" spans="1:29" x14ac:dyDescent="0.2">
      <c r="A77" s="56" t="s">
        <v>1650</v>
      </c>
      <c r="B77" s="123">
        <v>255945.95</v>
      </c>
      <c r="C77" s="123">
        <v>43509</v>
      </c>
      <c r="D77" s="123">
        <v>19426.75</v>
      </c>
      <c r="F77" s="56">
        <v>2732146.56</v>
      </c>
      <c r="G77" s="56">
        <v>84541.62</v>
      </c>
      <c r="I77" s="292">
        <v>3000</v>
      </c>
      <c r="J77" s="272">
        <v>13578.43</v>
      </c>
      <c r="K77" s="272">
        <v>35000</v>
      </c>
      <c r="O77" s="56">
        <v>246.09</v>
      </c>
      <c r="P77" s="56">
        <v>2241713.0099999998</v>
      </c>
      <c r="Q77" s="100">
        <v>377787.19</v>
      </c>
      <c r="T77" s="100">
        <v>243520</v>
      </c>
      <c r="U77" s="100">
        <v>7640</v>
      </c>
      <c r="V77" s="124">
        <v>393140</v>
      </c>
      <c r="Y77" s="124">
        <v>77851.839999999997</v>
      </c>
      <c r="Z77" s="124">
        <v>70276.83</v>
      </c>
    </row>
    <row r="78" spans="1:29" x14ac:dyDescent="0.2">
      <c r="A78" s="56" t="s">
        <v>1651</v>
      </c>
      <c r="B78" s="123">
        <v>318893.81</v>
      </c>
      <c r="C78" s="123">
        <v>63739.5</v>
      </c>
      <c r="D78" s="123">
        <v>68642.179999999993</v>
      </c>
      <c r="F78" s="56">
        <v>747425.4</v>
      </c>
      <c r="G78" s="56">
        <v>430336.18</v>
      </c>
      <c r="I78" s="272">
        <v>2500</v>
      </c>
      <c r="J78" s="272">
        <v>95742.85</v>
      </c>
      <c r="K78" s="272">
        <v>21200</v>
      </c>
      <c r="L78" s="272">
        <v>32184.44</v>
      </c>
      <c r="O78" s="56">
        <v>-432769.21</v>
      </c>
      <c r="P78" s="56">
        <v>1881918.88</v>
      </c>
      <c r="Q78" s="100">
        <v>560716.93999999994</v>
      </c>
      <c r="T78" s="100">
        <v>344255</v>
      </c>
      <c r="V78" s="124">
        <v>531455</v>
      </c>
      <c r="Y78" s="124">
        <v>243754.43</v>
      </c>
      <c r="Z78" s="124">
        <v>78932.399999999994</v>
      </c>
      <c r="AC78" s="124">
        <v>4900</v>
      </c>
    </row>
    <row r="79" spans="1:29" x14ac:dyDescent="0.2">
      <c r="A79" s="56" t="s">
        <v>1652</v>
      </c>
      <c r="B79" s="123">
        <v>195471.35999999999</v>
      </c>
      <c r="C79" s="123">
        <v>19145.25</v>
      </c>
      <c r="D79" s="123">
        <v>10823.32</v>
      </c>
      <c r="F79" s="56">
        <v>730080.6</v>
      </c>
      <c r="G79" s="56">
        <v>1165162.45</v>
      </c>
      <c r="I79" s="292">
        <v>13950</v>
      </c>
      <c r="J79" s="272">
        <v>45000</v>
      </c>
      <c r="K79" s="272">
        <v>51300</v>
      </c>
      <c r="M79" s="56">
        <v>5000</v>
      </c>
      <c r="P79" s="56">
        <v>1941230.36</v>
      </c>
      <c r="Q79" s="100">
        <v>402424.03</v>
      </c>
      <c r="T79" s="100">
        <v>336255</v>
      </c>
      <c r="V79" s="124">
        <v>487205</v>
      </c>
      <c r="Y79" s="124">
        <v>136267.22</v>
      </c>
      <c r="Z79" s="124">
        <v>47066.34</v>
      </c>
      <c r="AC79" s="124">
        <v>21275</v>
      </c>
    </row>
    <row r="80" spans="1:29" x14ac:dyDescent="0.2">
      <c r="A80" s="56" t="s">
        <v>1653</v>
      </c>
      <c r="B80" s="123">
        <v>432084.27</v>
      </c>
      <c r="C80" s="123">
        <v>38902.5</v>
      </c>
      <c r="D80" s="123">
        <v>256.61</v>
      </c>
      <c r="F80" s="56">
        <v>344824.52</v>
      </c>
      <c r="G80" s="56">
        <v>50867.37</v>
      </c>
      <c r="I80" s="292">
        <v>4000</v>
      </c>
      <c r="J80" s="272">
        <v>2508.23</v>
      </c>
      <c r="M80" s="56">
        <v>5000</v>
      </c>
      <c r="P80" s="56">
        <v>1940061.77</v>
      </c>
      <c r="Q80" s="100">
        <v>662902.96</v>
      </c>
      <c r="T80" s="100">
        <v>517090</v>
      </c>
      <c r="U80" s="100">
        <v>17900</v>
      </c>
      <c r="V80" s="124">
        <v>743515</v>
      </c>
      <c r="Y80" s="124">
        <v>154113.79</v>
      </c>
      <c r="Z80" s="124">
        <v>44068.55</v>
      </c>
    </row>
    <row r="81" spans="1:29" x14ac:dyDescent="0.2">
      <c r="A81" s="56" t="s">
        <v>1654</v>
      </c>
      <c r="B81" s="123">
        <v>211391.21</v>
      </c>
      <c r="C81" s="123">
        <v>20884</v>
      </c>
      <c r="D81" s="123">
        <v>46435.88</v>
      </c>
      <c r="F81" s="56">
        <v>279002</v>
      </c>
      <c r="G81" s="56">
        <v>-253687.54</v>
      </c>
      <c r="I81" s="292">
        <v>357355.7</v>
      </c>
      <c r="J81" s="272">
        <v>133573.06</v>
      </c>
      <c r="K81" s="272">
        <v>1600</v>
      </c>
      <c r="M81" s="56">
        <v>5000</v>
      </c>
      <c r="P81" s="56">
        <v>2076384.94</v>
      </c>
      <c r="Q81" s="100">
        <v>433882.38</v>
      </c>
      <c r="T81" s="100">
        <v>206220</v>
      </c>
      <c r="V81" s="124">
        <v>336210</v>
      </c>
      <c r="Y81" s="124">
        <v>202807.18</v>
      </c>
      <c r="Z81" s="124">
        <v>29115.99</v>
      </c>
    </row>
    <row r="82" spans="1:29" x14ac:dyDescent="0.2">
      <c r="A82" s="56" t="s">
        <v>1655</v>
      </c>
      <c r="B82" s="123">
        <v>495507.63</v>
      </c>
      <c r="C82" s="123">
        <v>0</v>
      </c>
      <c r="D82" s="123">
        <v>180479.55</v>
      </c>
      <c r="F82" s="56">
        <v>1281.74</v>
      </c>
      <c r="G82" s="56">
        <v>265466.83</v>
      </c>
      <c r="I82" s="292">
        <v>16360</v>
      </c>
      <c r="J82" s="272">
        <v>138351.22</v>
      </c>
      <c r="K82" s="272">
        <v>70000</v>
      </c>
      <c r="M82" s="56">
        <v>10000</v>
      </c>
      <c r="P82" s="56">
        <v>1879892.65</v>
      </c>
      <c r="Q82" s="100">
        <v>490147.77</v>
      </c>
      <c r="T82" s="100">
        <v>208992</v>
      </c>
      <c r="V82" s="124">
        <v>339222</v>
      </c>
      <c r="Y82" s="124">
        <v>212336.32</v>
      </c>
      <c r="Z82" s="124">
        <v>61679.97</v>
      </c>
    </row>
    <row r="83" spans="1:29" x14ac:dyDescent="0.2">
      <c r="A83" s="56" t="s">
        <v>1656</v>
      </c>
      <c r="B83" s="123">
        <v>269552.57</v>
      </c>
      <c r="C83" s="123">
        <v>60295.15</v>
      </c>
      <c r="D83" s="123">
        <v>44225.33</v>
      </c>
      <c r="F83" s="56">
        <v>298330.58</v>
      </c>
      <c r="G83" s="56">
        <v>236296.2</v>
      </c>
      <c r="I83" s="292">
        <v>0</v>
      </c>
      <c r="J83" s="272">
        <v>65787.58</v>
      </c>
      <c r="K83" s="272">
        <v>67580</v>
      </c>
      <c r="L83" s="272">
        <v>11.8</v>
      </c>
      <c r="O83" s="56">
        <v>-3080</v>
      </c>
      <c r="P83" s="56">
        <v>1840507.51</v>
      </c>
      <c r="Q83" s="100">
        <v>366668.89</v>
      </c>
      <c r="T83" s="100">
        <v>533232</v>
      </c>
      <c r="V83" s="124">
        <v>660492</v>
      </c>
      <c r="Y83" s="124">
        <v>132173.70000000001</v>
      </c>
      <c r="Z83" s="124">
        <v>25323.51</v>
      </c>
      <c r="AC83" s="124">
        <v>9900</v>
      </c>
    </row>
    <row r="84" spans="1:29" x14ac:dyDescent="0.2">
      <c r="A84" s="56" t="s">
        <v>1657</v>
      </c>
      <c r="B84" s="123">
        <v>86506.57</v>
      </c>
      <c r="C84" s="123">
        <v>18661</v>
      </c>
      <c r="D84" s="123">
        <v>68814.39</v>
      </c>
      <c r="F84" s="56">
        <v>717882.71</v>
      </c>
      <c r="G84" s="56">
        <v>68088.490000000005</v>
      </c>
      <c r="I84" s="292">
        <v>48055</v>
      </c>
      <c r="J84" s="272">
        <v>22914.84</v>
      </c>
      <c r="K84" s="272">
        <v>5000</v>
      </c>
      <c r="L84" s="272">
        <v>67500</v>
      </c>
      <c r="O84" s="56">
        <v>-500.27</v>
      </c>
      <c r="P84" s="56">
        <v>2651073.88</v>
      </c>
      <c r="Q84" s="100">
        <v>383360.4</v>
      </c>
      <c r="T84" s="100">
        <v>209949</v>
      </c>
      <c r="V84" s="124">
        <v>327169</v>
      </c>
      <c r="Y84" s="124">
        <v>122002.59</v>
      </c>
      <c r="Z84" s="124">
        <v>18997.169999999998</v>
      </c>
    </row>
    <row r="85" spans="1:29" x14ac:dyDescent="0.2">
      <c r="A85" s="56" t="s">
        <v>1768</v>
      </c>
      <c r="B85" s="123">
        <v>168247.35</v>
      </c>
      <c r="C85" s="123">
        <v>20620</v>
      </c>
      <c r="D85" s="123">
        <v>24071.75</v>
      </c>
      <c r="F85" s="56">
        <v>458450.55</v>
      </c>
      <c r="G85" s="56">
        <v>218641.25</v>
      </c>
      <c r="I85" s="292">
        <v>4940</v>
      </c>
      <c r="J85" s="272">
        <v>28100</v>
      </c>
      <c r="K85" s="272">
        <v>42500</v>
      </c>
      <c r="M85" s="56">
        <v>15000</v>
      </c>
      <c r="P85" s="56">
        <v>3200752.69</v>
      </c>
      <c r="Q85" s="100">
        <v>487040</v>
      </c>
      <c r="T85" s="100">
        <v>218215</v>
      </c>
      <c r="V85" s="124">
        <v>379685</v>
      </c>
      <c r="Y85" s="124">
        <v>165500.16</v>
      </c>
      <c r="Z85" s="124">
        <v>72612.09</v>
      </c>
    </row>
    <row r="86" spans="1:29" x14ac:dyDescent="0.2">
      <c r="A86" s="56" t="s">
        <v>1658</v>
      </c>
      <c r="B86" s="123">
        <v>906130.33</v>
      </c>
      <c r="C86" s="123">
        <v>22724.75</v>
      </c>
      <c r="D86" s="123">
        <v>35364.959999999999</v>
      </c>
      <c r="F86" s="56">
        <v>221825.73</v>
      </c>
      <c r="G86" s="56">
        <v>1023904.44</v>
      </c>
      <c r="I86" s="292">
        <v>2900</v>
      </c>
      <c r="J86" s="272">
        <v>52870.18</v>
      </c>
      <c r="L86" s="272">
        <v>10</v>
      </c>
      <c r="M86" s="56">
        <v>338748</v>
      </c>
      <c r="O86" s="56">
        <v>-68203.58</v>
      </c>
      <c r="P86" s="56">
        <v>1975689.39</v>
      </c>
      <c r="Q86" s="100">
        <v>263123.65000000002</v>
      </c>
      <c r="R86" s="100">
        <v>38000</v>
      </c>
      <c r="T86" s="100">
        <v>257578</v>
      </c>
      <c r="V86" s="124">
        <v>467018</v>
      </c>
      <c r="Y86" s="124">
        <v>170585.92</v>
      </c>
      <c r="Z86" s="124">
        <v>116130.34</v>
      </c>
    </row>
    <row r="87" spans="1:29" x14ac:dyDescent="0.2">
      <c r="A87" s="56" t="s">
        <v>1659</v>
      </c>
      <c r="B87" s="123">
        <v>1914644.01</v>
      </c>
      <c r="C87" s="123">
        <v>63933.7</v>
      </c>
      <c r="D87" s="123">
        <v>131991.97</v>
      </c>
      <c r="F87" s="56">
        <v>1786872.74</v>
      </c>
      <c r="G87" s="56">
        <v>842401.79</v>
      </c>
      <c r="I87" s="292">
        <v>2000</v>
      </c>
      <c r="J87" s="272">
        <v>74732.070000000007</v>
      </c>
      <c r="L87" s="272">
        <v>28.97</v>
      </c>
      <c r="O87" s="56">
        <v>1289175.2</v>
      </c>
      <c r="P87" s="56">
        <v>3812204.74</v>
      </c>
      <c r="Q87" s="100">
        <v>607587.98</v>
      </c>
      <c r="R87" s="100">
        <v>377390</v>
      </c>
      <c r="S87" s="100">
        <v>0.35</v>
      </c>
      <c r="T87" s="100">
        <v>310674</v>
      </c>
      <c r="U87" s="100">
        <v>9000</v>
      </c>
      <c r="V87" s="124">
        <v>565521</v>
      </c>
      <c r="Y87" s="124">
        <v>311713.90000000002</v>
      </c>
      <c r="Z87" s="124">
        <v>156398.82</v>
      </c>
    </row>
    <row r="88" spans="1:29" x14ac:dyDescent="0.2">
      <c r="A88" s="56" t="s">
        <v>1660</v>
      </c>
      <c r="B88" s="123">
        <v>1011160</v>
      </c>
      <c r="C88" s="123">
        <v>17898</v>
      </c>
      <c r="D88" s="123">
        <v>39828.67</v>
      </c>
      <c r="F88" s="56">
        <v>1754468.42</v>
      </c>
      <c r="G88" s="56">
        <v>697468.54</v>
      </c>
      <c r="I88" s="292">
        <v>6867</v>
      </c>
      <c r="J88" s="272">
        <v>92409.54</v>
      </c>
      <c r="L88" s="272">
        <v>96.15</v>
      </c>
      <c r="M88" s="56">
        <v>6800</v>
      </c>
      <c r="O88" s="56">
        <v>472685.76</v>
      </c>
      <c r="P88" s="56">
        <v>3564237.85</v>
      </c>
      <c r="Q88" s="100">
        <v>516766.21</v>
      </c>
      <c r="S88" s="100">
        <v>3.75</v>
      </c>
      <c r="T88" s="100">
        <v>316091.8</v>
      </c>
      <c r="U88" s="100">
        <v>6000</v>
      </c>
      <c r="V88" s="124">
        <v>603061.80000000005</v>
      </c>
      <c r="Y88" s="124">
        <v>301443.24</v>
      </c>
      <c r="Z88" s="124">
        <v>103756.83</v>
      </c>
    </row>
    <row r="89" spans="1:29" x14ac:dyDescent="0.2">
      <c r="A89" s="56" t="s">
        <v>1661</v>
      </c>
      <c r="B89" s="123">
        <v>1024861.76</v>
      </c>
      <c r="C89" s="123">
        <v>51180.5</v>
      </c>
      <c r="D89" s="123">
        <v>86218.2</v>
      </c>
      <c r="F89" s="56">
        <v>1060406.33</v>
      </c>
      <c r="G89" s="56">
        <v>485709.12</v>
      </c>
      <c r="I89" s="292">
        <v>1550</v>
      </c>
      <c r="J89" s="272">
        <v>67095.22</v>
      </c>
      <c r="M89" s="56">
        <v>72009.09</v>
      </c>
      <c r="O89" s="56">
        <v>354800.5</v>
      </c>
      <c r="P89" s="56">
        <v>2080906</v>
      </c>
      <c r="Q89" s="100">
        <v>376258.95</v>
      </c>
      <c r="R89" s="100">
        <v>29670</v>
      </c>
      <c r="S89" s="100">
        <v>0.45</v>
      </c>
      <c r="T89" s="100">
        <v>577120.19999999995</v>
      </c>
      <c r="U89" s="100">
        <v>14000</v>
      </c>
      <c r="V89" s="124">
        <v>778590.2</v>
      </c>
      <c r="W89" s="124">
        <v>1680</v>
      </c>
      <c r="Y89" s="124">
        <v>249150.62</v>
      </c>
      <c r="Z89" s="124">
        <v>90155.4</v>
      </c>
    </row>
    <row r="90" spans="1:29" x14ac:dyDescent="0.2">
      <c r="A90" s="56" t="s">
        <v>1662</v>
      </c>
      <c r="B90" s="123">
        <v>729317.64</v>
      </c>
      <c r="C90" s="123">
        <v>20807.5</v>
      </c>
      <c r="D90" s="123">
        <v>154501.9</v>
      </c>
      <c r="F90" s="56">
        <v>1051940.1499999999</v>
      </c>
      <c r="G90" s="56">
        <v>360040.37</v>
      </c>
      <c r="I90" s="292">
        <v>0</v>
      </c>
      <c r="J90" s="272">
        <v>47100</v>
      </c>
      <c r="L90" s="272">
        <v>0</v>
      </c>
      <c r="O90" s="56">
        <v>-54645.36</v>
      </c>
      <c r="P90" s="56">
        <v>2304026.96</v>
      </c>
      <c r="Q90" s="100">
        <v>543505.07999999996</v>
      </c>
      <c r="T90" s="100">
        <v>94982.5</v>
      </c>
      <c r="V90" s="124">
        <v>269462.5</v>
      </c>
      <c r="Y90" s="124">
        <v>156227.09</v>
      </c>
      <c r="Z90" s="124">
        <v>65563.14</v>
      </c>
    </row>
    <row r="91" spans="1:29" x14ac:dyDescent="0.2">
      <c r="A91" s="56" t="s">
        <v>1663</v>
      </c>
      <c r="B91" s="123">
        <v>991672.16</v>
      </c>
      <c r="C91" s="123">
        <v>71443.25</v>
      </c>
      <c r="D91" s="123">
        <v>168753.91</v>
      </c>
      <c r="F91" s="56">
        <v>674354.34</v>
      </c>
      <c r="G91" s="56">
        <v>991280.4</v>
      </c>
      <c r="I91" s="292">
        <v>0</v>
      </c>
      <c r="J91" s="272">
        <v>101614.81</v>
      </c>
      <c r="L91" s="272">
        <v>59124</v>
      </c>
      <c r="M91" s="56">
        <v>0</v>
      </c>
      <c r="O91" s="56">
        <v>338860.75</v>
      </c>
      <c r="P91" s="56">
        <v>2345661.54</v>
      </c>
      <c r="Q91" s="100">
        <v>754546.64</v>
      </c>
      <c r="T91" s="100">
        <v>411400.5</v>
      </c>
      <c r="U91" s="100">
        <v>5043.25</v>
      </c>
      <c r="V91" s="124">
        <v>658293.75</v>
      </c>
      <c r="Y91" s="124">
        <v>329238.13</v>
      </c>
      <c r="Z91" s="124">
        <v>98891.32</v>
      </c>
    </row>
    <row r="92" spans="1:29" x14ac:dyDescent="0.2">
      <c r="A92" s="56" t="s">
        <v>1664</v>
      </c>
      <c r="B92" s="123">
        <v>396206.91</v>
      </c>
      <c r="C92" s="123">
        <v>36006.75</v>
      </c>
      <c r="D92" s="123">
        <v>75494.990000000005</v>
      </c>
      <c r="F92" s="56">
        <v>809378.58</v>
      </c>
      <c r="G92" s="56">
        <v>302168.96999999997</v>
      </c>
      <c r="I92" s="292">
        <v>2000</v>
      </c>
      <c r="J92" s="272">
        <v>69521.75</v>
      </c>
      <c r="L92" s="272">
        <v>148254.12</v>
      </c>
      <c r="M92" s="56">
        <v>2031</v>
      </c>
      <c r="O92" s="56">
        <v>67462.77</v>
      </c>
      <c r="P92" s="56">
        <v>4378498.51</v>
      </c>
      <c r="Q92" s="100">
        <v>353449.65</v>
      </c>
      <c r="T92" s="100">
        <v>508656</v>
      </c>
      <c r="V92" s="124">
        <v>696376</v>
      </c>
      <c r="Y92" s="124">
        <v>181493.55</v>
      </c>
      <c r="Z92" s="124">
        <v>85721.01</v>
      </c>
    </row>
    <row r="93" spans="1:29" x14ac:dyDescent="0.2">
      <c r="A93" s="56" t="s">
        <v>1665</v>
      </c>
      <c r="B93" s="123">
        <v>550240.48</v>
      </c>
      <c r="C93" s="123">
        <v>84980.5</v>
      </c>
      <c r="D93" s="123">
        <v>66983.5</v>
      </c>
      <c r="F93" s="56">
        <v>1145231.46</v>
      </c>
      <c r="G93" s="56">
        <v>466496.31</v>
      </c>
      <c r="I93" s="292">
        <v>2000</v>
      </c>
      <c r="J93" s="272">
        <v>76314.11</v>
      </c>
      <c r="L93" s="272">
        <v>0</v>
      </c>
      <c r="M93" s="56">
        <v>0</v>
      </c>
      <c r="O93" s="56">
        <v>-204607.89</v>
      </c>
      <c r="Q93" s="100">
        <v>426208.45</v>
      </c>
      <c r="R93" s="100">
        <v>36600</v>
      </c>
      <c r="S93" s="100">
        <v>5.99</v>
      </c>
      <c r="T93" s="100">
        <v>590902.5</v>
      </c>
      <c r="U93" s="100">
        <v>3500</v>
      </c>
      <c r="V93" s="124">
        <v>819852.5</v>
      </c>
      <c r="Y93" s="124">
        <v>221944.56</v>
      </c>
      <c r="Z93" s="124">
        <v>85113.15</v>
      </c>
    </row>
    <row r="94" spans="1:29" x14ac:dyDescent="0.2">
      <c r="A94" s="56" t="s">
        <v>1666</v>
      </c>
      <c r="B94" s="123">
        <v>349865.06</v>
      </c>
      <c r="C94" s="123">
        <v>38882</v>
      </c>
      <c r="D94" s="123">
        <v>69449.86</v>
      </c>
      <c r="F94" s="56">
        <v>882023.38</v>
      </c>
      <c r="G94" s="56">
        <v>665959.89</v>
      </c>
      <c r="I94" s="292">
        <v>3000</v>
      </c>
      <c r="J94" s="272">
        <v>89790.21</v>
      </c>
      <c r="L94" s="272">
        <v>78858.69</v>
      </c>
      <c r="M94" s="56">
        <v>103040</v>
      </c>
      <c r="O94" s="56">
        <v>85744.66</v>
      </c>
      <c r="P94" s="56">
        <v>2028099.35</v>
      </c>
      <c r="Q94" s="100">
        <v>466289.16</v>
      </c>
      <c r="S94" s="100">
        <v>0.03</v>
      </c>
      <c r="T94" s="100">
        <v>483048</v>
      </c>
      <c r="U94" s="100">
        <v>3000</v>
      </c>
      <c r="V94" s="124">
        <v>658488</v>
      </c>
      <c r="Y94" s="124">
        <v>203421.93</v>
      </c>
      <c r="Z94" s="124">
        <v>79627.95</v>
      </c>
    </row>
    <row r="95" spans="1:29" x14ac:dyDescent="0.2">
      <c r="A95" s="56" t="s">
        <v>1667</v>
      </c>
      <c r="B95" s="123">
        <v>305513.53999999998</v>
      </c>
      <c r="C95" s="123">
        <v>32471</v>
      </c>
      <c r="D95" s="123">
        <v>93170.98</v>
      </c>
      <c r="F95" s="56">
        <v>1898858.38</v>
      </c>
      <c r="G95" s="56">
        <v>229660.53</v>
      </c>
      <c r="I95" s="292">
        <v>2680</v>
      </c>
      <c r="J95" s="272">
        <v>90956.51</v>
      </c>
      <c r="K95" s="272">
        <v>79524</v>
      </c>
      <c r="L95" s="272">
        <v>24.65</v>
      </c>
      <c r="M95" s="56">
        <v>41718</v>
      </c>
      <c r="O95" s="56">
        <v>-494672.69</v>
      </c>
      <c r="P95" s="56">
        <v>4808766.24</v>
      </c>
      <c r="Q95" s="100">
        <v>654941.16</v>
      </c>
      <c r="T95" s="100">
        <v>366307.5</v>
      </c>
      <c r="U95" s="100">
        <v>7500</v>
      </c>
      <c r="V95" s="124">
        <v>635917.5</v>
      </c>
      <c r="Y95" s="124">
        <v>261949.46</v>
      </c>
      <c r="Z95" s="124">
        <v>120284.31</v>
      </c>
    </row>
    <row r="96" spans="1:29" x14ac:dyDescent="0.2">
      <c r="A96" s="56" t="s">
        <v>1668</v>
      </c>
      <c r="B96" s="123">
        <v>302290.96000000002</v>
      </c>
      <c r="C96" s="123">
        <v>51112.5</v>
      </c>
      <c r="D96" s="123">
        <v>45931.64</v>
      </c>
      <c r="F96" s="56">
        <v>1048276.54</v>
      </c>
      <c r="G96" s="56">
        <v>463120.78</v>
      </c>
      <c r="I96" s="292">
        <v>4500</v>
      </c>
      <c r="J96" s="272">
        <v>59057.81</v>
      </c>
      <c r="L96" s="272">
        <v>9064.02</v>
      </c>
      <c r="M96" s="56">
        <v>28947</v>
      </c>
      <c r="O96" s="56">
        <v>89715.19</v>
      </c>
      <c r="P96" s="56">
        <v>2574871.5499999998</v>
      </c>
      <c r="Q96" s="100">
        <v>474992.49</v>
      </c>
      <c r="R96" s="100">
        <v>34318</v>
      </c>
      <c r="T96" s="100">
        <v>509047.1</v>
      </c>
      <c r="U96" s="100">
        <v>17000</v>
      </c>
      <c r="V96" s="124">
        <v>675777.1</v>
      </c>
      <c r="Y96" s="124">
        <v>163227.63</v>
      </c>
      <c r="Z96" s="124">
        <v>76031.61</v>
      </c>
    </row>
    <row r="97" spans="1:26" x14ac:dyDescent="0.2">
      <c r="A97" s="56" t="s">
        <v>1669</v>
      </c>
      <c r="B97" s="123">
        <v>395351.08</v>
      </c>
      <c r="C97" s="123">
        <v>7240.8</v>
      </c>
      <c r="D97" s="123">
        <v>87311.28</v>
      </c>
      <c r="F97" s="56">
        <v>1147678.99</v>
      </c>
      <c r="G97" s="56">
        <v>360328.88</v>
      </c>
      <c r="I97" s="292"/>
      <c r="J97" s="272">
        <v>61539.9</v>
      </c>
      <c r="L97" s="272">
        <v>59770</v>
      </c>
      <c r="O97" s="56">
        <v>205885.42</v>
      </c>
      <c r="P97" s="56">
        <v>2326634.9900000002</v>
      </c>
      <c r="Q97" s="100">
        <v>291870.44</v>
      </c>
      <c r="T97" s="100">
        <v>534565.30000000005</v>
      </c>
      <c r="V97" s="124">
        <v>660745.30000000005</v>
      </c>
      <c r="Y97" s="124">
        <v>157454.38</v>
      </c>
      <c r="Z97" s="124">
        <v>45669</v>
      </c>
    </row>
    <row r="98" spans="1:26" x14ac:dyDescent="0.2">
      <c r="A98" s="56" t="s">
        <v>1670</v>
      </c>
      <c r="B98" s="123">
        <v>309517.87</v>
      </c>
      <c r="C98" s="123">
        <v>234466</v>
      </c>
      <c r="D98" s="123">
        <v>44686.89</v>
      </c>
      <c r="F98" s="56">
        <v>1183697.8999999999</v>
      </c>
      <c r="G98" s="56">
        <v>605815.68999999994</v>
      </c>
      <c r="I98" s="292">
        <v>6800</v>
      </c>
      <c r="J98" s="272">
        <v>71891.34</v>
      </c>
      <c r="L98" s="272">
        <v>783.92</v>
      </c>
      <c r="M98" s="56">
        <v>0</v>
      </c>
      <c r="O98" s="56">
        <v>292076.05</v>
      </c>
      <c r="P98" s="56">
        <v>2310530.36</v>
      </c>
      <c r="Q98" s="100">
        <v>533507.67000000004</v>
      </c>
      <c r="R98" s="100">
        <v>222200</v>
      </c>
      <c r="S98" s="100">
        <v>4.4800000000000004</v>
      </c>
      <c r="T98" s="100">
        <v>363570.91</v>
      </c>
      <c r="U98" s="100">
        <v>80583.25</v>
      </c>
      <c r="V98" s="124">
        <v>625100.91</v>
      </c>
      <c r="Y98" s="124">
        <v>188716.04</v>
      </c>
      <c r="Z98" s="124">
        <v>76836.81</v>
      </c>
    </row>
    <row r="99" spans="1:26" x14ac:dyDescent="0.2">
      <c r="A99" s="56" t="s">
        <v>1769</v>
      </c>
      <c r="B99" s="123">
        <v>234818.23</v>
      </c>
      <c r="C99" s="123">
        <v>46330.25</v>
      </c>
      <c r="D99" s="123">
        <v>62486.06</v>
      </c>
      <c r="F99" s="56">
        <v>1174934.3899999999</v>
      </c>
      <c r="G99" s="56">
        <v>202839.49</v>
      </c>
      <c r="I99" s="292">
        <v>15370</v>
      </c>
      <c r="J99" s="272">
        <v>50345.07</v>
      </c>
      <c r="L99" s="272">
        <v>64465</v>
      </c>
      <c r="M99" s="56">
        <v>72000</v>
      </c>
      <c r="O99" s="56">
        <v>-124489.95</v>
      </c>
      <c r="P99" s="56">
        <v>2166873.39</v>
      </c>
      <c r="Q99" s="100">
        <v>303454.78999999998</v>
      </c>
      <c r="R99" s="100">
        <v>27200</v>
      </c>
      <c r="S99" s="100">
        <v>1.72</v>
      </c>
      <c r="T99" s="100">
        <v>208537</v>
      </c>
      <c r="U99" s="100">
        <v>1500</v>
      </c>
      <c r="V99" s="124">
        <v>394747</v>
      </c>
      <c r="Y99" s="124">
        <v>170438.89</v>
      </c>
      <c r="Z99" s="124">
        <v>65768.47</v>
      </c>
    </row>
    <row r="100" spans="1:26" x14ac:dyDescent="0.2">
      <c r="A100" s="56" t="s">
        <v>1671</v>
      </c>
      <c r="B100" s="123">
        <v>515100.72</v>
      </c>
      <c r="C100" s="123">
        <v>12833.5</v>
      </c>
      <c r="D100" s="123">
        <v>146014.45000000001</v>
      </c>
      <c r="F100" s="56">
        <v>1049305.78</v>
      </c>
      <c r="G100" s="56">
        <v>172230.58</v>
      </c>
      <c r="I100" s="292">
        <v>0</v>
      </c>
      <c r="J100" s="272">
        <v>58139</v>
      </c>
      <c r="O100" s="56">
        <v>61949.97</v>
      </c>
      <c r="P100" s="56">
        <v>1774553.91</v>
      </c>
      <c r="Q100" s="100">
        <v>350849.5</v>
      </c>
      <c r="T100" s="100">
        <v>226620.2</v>
      </c>
      <c r="V100" s="124">
        <v>326290.2</v>
      </c>
      <c r="W100" s="124">
        <v>3970</v>
      </c>
      <c r="Y100" s="124">
        <v>173444.36</v>
      </c>
      <c r="Z100" s="124">
        <v>66222.990000000005</v>
      </c>
    </row>
    <row r="101" spans="1:26" x14ac:dyDescent="0.2">
      <c r="A101" s="56" t="s">
        <v>1672</v>
      </c>
      <c r="B101" s="123">
        <v>403620.3</v>
      </c>
      <c r="C101" s="123">
        <v>40598.5</v>
      </c>
      <c r="D101" s="123">
        <v>107592.6</v>
      </c>
      <c r="F101" s="56">
        <v>137914.29999999999</v>
      </c>
      <c r="G101" s="56">
        <v>228655.96</v>
      </c>
      <c r="I101" s="292">
        <v>0</v>
      </c>
      <c r="J101" s="272">
        <v>78400</v>
      </c>
      <c r="L101" s="272">
        <v>1379.59</v>
      </c>
      <c r="O101" s="56">
        <v>119400.72</v>
      </c>
      <c r="P101" s="56">
        <v>1563007.5</v>
      </c>
      <c r="Q101" s="100">
        <v>558608.44999999995</v>
      </c>
      <c r="T101" s="100">
        <v>367269</v>
      </c>
      <c r="V101" s="124">
        <v>560119</v>
      </c>
      <c r="Y101" s="124">
        <v>202534.11</v>
      </c>
      <c r="Z101" s="124">
        <v>41876.550000000003</v>
      </c>
    </row>
    <row r="102" spans="1:26" x14ac:dyDescent="0.2">
      <c r="A102" s="56" t="s">
        <v>1673</v>
      </c>
      <c r="B102" s="123">
        <v>256681.59</v>
      </c>
      <c r="C102" s="123">
        <v>18912</v>
      </c>
      <c r="D102" s="123">
        <v>73083.59</v>
      </c>
      <c r="F102" s="56">
        <v>385966.8</v>
      </c>
      <c r="G102" s="56">
        <v>198099.04</v>
      </c>
      <c r="I102" s="292">
        <v>0</v>
      </c>
      <c r="J102" s="272">
        <v>70789.899999999994</v>
      </c>
      <c r="O102" s="56">
        <v>-66280.710000000006</v>
      </c>
      <c r="P102" s="56">
        <v>2046781.46</v>
      </c>
      <c r="Q102" s="100">
        <v>350065.01</v>
      </c>
      <c r="R102" s="100">
        <v>35000</v>
      </c>
      <c r="T102" s="100">
        <v>302872.5</v>
      </c>
      <c r="V102" s="124">
        <v>425122.5</v>
      </c>
      <c r="Y102" s="124">
        <v>69145.87</v>
      </c>
      <c r="Z102" s="124">
        <v>43825.47</v>
      </c>
    </row>
    <row r="103" spans="1:26" x14ac:dyDescent="0.2">
      <c r="A103" s="56" t="s">
        <v>1674</v>
      </c>
      <c r="B103" s="123">
        <v>375862.77</v>
      </c>
      <c r="C103" s="123">
        <v>4187</v>
      </c>
      <c r="D103" s="123">
        <v>57932.52</v>
      </c>
      <c r="F103" s="56">
        <v>862916.73</v>
      </c>
      <c r="G103" s="56">
        <v>292181.03000000003</v>
      </c>
      <c r="I103" s="292">
        <v>0</v>
      </c>
      <c r="J103" s="272">
        <v>64200</v>
      </c>
      <c r="O103" s="56">
        <v>110707.08</v>
      </c>
      <c r="P103" s="56">
        <v>3243756.17</v>
      </c>
      <c r="Q103" s="100">
        <v>474695.34</v>
      </c>
      <c r="T103" s="100">
        <v>267120</v>
      </c>
      <c r="V103" s="124">
        <v>433070</v>
      </c>
      <c r="Y103" s="124">
        <v>147385.01</v>
      </c>
      <c r="Z103" s="124">
        <v>66586.83</v>
      </c>
    </row>
    <row r="104" spans="1:26" x14ac:dyDescent="0.2">
      <c r="A104" s="56" t="s">
        <v>1675</v>
      </c>
      <c r="B104" s="123">
        <v>301000.96999999997</v>
      </c>
      <c r="C104" s="123">
        <v>9995</v>
      </c>
      <c r="D104" s="123">
        <v>31329.14</v>
      </c>
      <c r="F104" s="56">
        <v>220953.02</v>
      </c>
      <c r="G104" s="56">
        <v>176048.4</v>
      </c>
      <c r="I104" s="292">
        <v>4950</v>
      </c>
      <c r="J104" s="272">
        <v>60550</v>
      </c>
      <c r="K104" s="272">
        <v>4000</v>
      </c>
      <c r="L104" s="272">
        <v>39.25</v>
      </c>
      <c r="O104" s="56">
        <v>34828.51</v>
      </c>
      <c r="P104" s="56">
        <v>2614880.33</v>
      </c>
      <c r="Q104" s="100">
        <v>307965.28999999998</v>
      </c>
      <c r="T104" s="100">
        <v>205152.5</v>
      </c>
      <c r="V104" s="124">
        <v>257502.5</v>
      </c>
      <c r="Y104" s="124">
        <v>152083.76999999999</v>
      </c>
      <c r="Z104" s="124">
        <v>61749.17</v>
      </c>
    </row>
    <row r="105" spans="1:26" x14ac:dyDescent="0.2">
      <c r="A105" s="56" t="s">
        <v>1770</v>
      </c>
      <c r="B105" s="123">
        <v>265362.84999999998</v>
      </c>
      <c r="C105" s="123">
        <v>7179.5</v>
      </c>
      <c r="D105" s="123">
        <v>34575.480000000003</v>
      </c>
      <c r="F105" s="56">
        <v>521244.88</v>
      </c>
      <c r="G105" s="56">
        <v>249936.1</v>
      </c>
      <c r="I105" s="292">
        <v>0</v>
      </c>
      <c r="J105" s="272">
        <v>50331.41</v>
      </c>
      <c r="O105" s="56">
        <v>91804.07</v>
      </c>
      <c r="P105" s="56">
        <v>1695120.4</v>
      </c>
      <c r="Q105" s="100">
        <v>241291.71</v>
      </c>
      <c r="T105" s="100">
        <v>307980</v>
      </c>
      <c r="V105" s="124">
        <v>396840</v>
      </c>
      <c r="Y105" s="124">
        <v>104222.81</v>
      </c>
      <c r="Z105" s="124">
        <v>65789.81</v>
      </c>
    </row>
    <row r="106" spans="1:26" x14ac:dyDescent="0.2">
      <c r="A106" s="56" t="s">
        <v>1676</v>
      </c>
      <c r="B106" s="123">
        <v>527555.68999999994</v>
      </c>
      <c r="C106" s="123">
        <v>54510</v>
      </c>
      <c r="D106" s="123">
        <v>34375.480000000003</v>
      </c>
      <c r="F106" s="56">
        <v>620355.74</v>
      </c>
      <c r="G106" s="56">
        <v>167125.16</v>
      </c>
      <c r="I106" s="292">
        <v>2500</v>
      </c>
      <c r="J106" s="272">
        <v>87295</v>
      </c>
      <c r="K106" s="272">
        <v>100000</v>
      </c>
      <c r="L106" s="272">
        <v>1076.05</v>
      </c>
      <c r="P106" s="56">
        <v>1187793.3799999999</v>
      </c>
      <c r="Q106" s="100">
        <v>201947.9</v>
      </c>
      <c r="T106" s="100">
        <v>255840</v>
      </c>
      <c r="V106" s="124">
        <v>332100</v>
      </c>
      <c r="Y106" s="124">
        <v>212040.25</v>
      </c>
      <c r="Z106" s="124">
        <v>55942.53</v>
      </c>
    </row>
    <row r="107" spans="1:26" x14ac:dyDescent="0.2">
      <c r="A107" s="56" t="s">
        <v>1677</v>
      </c>
      <c r="B107" s="123">
        <v>735451.23</v>
      </c>
      <c r="C107" s="123">
        <v>75644.399999999994</v>
      </c>
      <c r="D107" s="123">
        <v>114626.93</v>
      </c>
      <c r="F107" s="56">
        <v>646735.65</v>
      </c>
      <c r="G107" s="56">
        <v>1194717.56</v>
      </c>
      <c r="I107" s="292">
        <v>13860</v>
      </c>
      <c r="J107" s="272">
        <v>98925</v>
      </c>
      <c r="K107" s="272">
        <v>330000</v>
      </c>
      <c r="L107" s="272">
        <v>1703.07</v>
      </c>
      <c r="P107" s="56">
        <v>4005245.62</v>
      </c>
      <c r="Q107" s="100">
        <v>608593.15</v>
      </c>
      <c r="T107" s="100">
        <v>570883.23</v>
      </c>
      <c r="V107" s="124">
        <v>778693.23</v>
      </c>
      <c r="Y107" s="124">
        <v>398786.26</v>
      </c>
      <c r="Z107" s="124">
        <v>129176.53</v>
      </c>
    </row>
    <row r="108" spans="1:26" x14ac:dyDescent="0.2">
      <c r="A108" s="56" t="s">
        <v>1678</v>
      </c>
      <c r="B108" s="123">
        <v>184537.45</v>
      </c>
      <c r="C108" s="123">
        <v>17719</v>
      </c>
      <c r="D108" s="123">
        <v>78250.850000000006</v>
      </c>
      <c r="F108" s="56">
        <v>1091536.0900000001</v>
      </c>
      <c r="G108" s="56">
        <v>848894.75</v>
      </c>
      <c r="I108" s="292">
        <v>14180</v>
      </c>
      <c r="J108" s="272">
        <v>73850</v>
      </c>
      <c r="L108" s="272">
        <v>2748.96</v>
      </c>
      <c r="P108" s="56">
        <v>2324775.44</v>
      </c>
      <c r="Q108" s="100">
        <v>432011.73</v>
      </c>
      <c r="T108" s="100">
        <v>538650</v>
      </c>
      <c r="V108" s="124">
        <v>741660</v>
      </c>
      <c r="Y108" s="124">
        <v>538303.94999999995</v>
      </c>
      <c r="Z108" s="124">
        <v>119948.1</v>
      </c>
    </row>
    <row r="109" spans="1:26" x14ac:dyDescent="0.2">
      <c r="A109" s="56" t="s">
        <v>1679</v>
      </c>
      <c r="B109" s="123">
        <v>774614.67</v>
      </c>
      <c r="C109" s="123">
        <v>352645</v>
      </c>
      <c r="D109" s="123">
        <v>45442.31</v>
      </c>
      <c r="F109" s="56">
        <v>911098.56</v>
      </c>
      <c r="G109" s="56">
        <v>376657.74</v>
      </c>
      <c r="I109" s="292">
        <v>6000</v>
      </c>
      <c r="J109" s="272">
        <v>366242.59</v>
      </c>
      <c r="K109" s="272">
        <v>299850</v>
      </c>
      <c r="L109" s="272">
        <v>407.13</v>
      </c>
      <c r="P109" s="56">
        <v>2600171.63</v>
      </c>
      <c r="Q109" s="100">
        <v>291991.3</v>
      </c>
      <c r="T109" s="100">
        <v>356280</v>
      </c>
      <c r="V109" s="124">
        <v>540040</v>
      </c>
      <c r="Y109" s="124">
        <v>217616.79</v>
      </c>
      <c r="Z109" s="124">
        <v>96512.31</v>
      </c>
    </row>
    <row r="110" spans="1:26" x14ac:dyDescent="0.2">
      <c r="A110" s="56" t="s">
        <v>1680</v>
      </c>
      <c r="B110" s="123">
        <v>909277.64</v>
      </c>
      <c r="C110" s="123">
        <v>147815.99</v>
      </c>
      <c r="D110" s="123">
        <v>301047.11</v>
      </c>
      <c r="F110" s="56">
        <v>40219.75</v>
      </c>
      <c r="G110" s="56">
        <v>227541.16</v>
      </c>
      <c r="I110" s="292">
        <v>0</v>
      </c>
      <c r="J110" s="272">
        <v>65865.679999999993</v>
      </c>
      <c r="K110" s="272">
        <v>15000</v>
      </c>
      <c r="O110" s="56">
        <v>54307</v>
      </c>
      <c r="P110" s="56">
        <v>961037.76</v>
      </c>
      <c r="Q110" s="100">
        <v>607450.96</v>
      </c>
      <c r="T110" s="100">
        <v>392616</v>
      </c>
      <c r="U110" s="100">
        <v>16690.080000000002</v>
      </c>
      <c r="V110" s="124">
        <v>564986</v>
      </c>
      <c r="Y110" s="124">
        <v>134630.35</v>
      </c>
      <c r="Z110" s="124">
        <v>31607.13</v>
      </c>
    </row>
    <row r="111" spans="1:26" x14ac:dyDescent="0.2">
      <c r="A111" s="56" t="s">
        <v>1681</v>
      </c>
      <c r="B111" s="123">
        <v>300644.65000000002</v>
      </c>
      <c r="C111" s="123">
        <v>16413</v>
      </c>
      <c r="D111" s="123">
        <v>71591.789999999994</v>
      </c>
      <c r="F111" s="56">
        <v>30912.36</v>
      </c>
      <c r="G111" s="56">
        <v>318276.78000000003</v>
      </c>
      <c r="I111" s="292">
        <v>0</v>
      </c>
      <c r="J111" s="272">
        <v>59482.720000000001</v>
      </c>
      <c r="K111" s="272">
        <v>10000</v>
      </c>
      <c r="M111" s="56">
        <v>96810</v>
      </c>
      <c r="P111" s="56">
        <v>852668.5</v>
      </c>
      <c r="Q111" s="100">
        <v>367037.16</v>
      </c>
      <c r="R111" s="100">
        <v>64980</v>
      </c>
      <c r="T111" s="100">
        <v>301752.90000000002</v>
      </c>
      <c r="U111" s="100">
        <v>26578.6</v>
      </c>
      <c r="V111" s="124">
        <v>384732.9</v>
      </c>
      <c r="Y111" s="124">
        <v>149767.29</v>
      </c>
      <c r="Z111" s="124">
        <v>39432.480000000003</v>
      </c>
    </row>
    <row r="112" spans="1:26" x14ac:dyDescent="0.2">
      <c r="A112" s="56" t="s">
        <v>1682</v>
      </c>
      <c r="B112" s="123">
        <v>498834.4</v>
      </c>
      <c r="C112" s="123">
        <v>117089.7</v>
      </c>
      <c r="D112" s="123">
        <v>54160.4</v>
      </c>
      <c r="F112" s="56">
        <v>667852.85</v>
      </c>
      <c r="G112" s="56">
        <v>127757.26</v>
      </c>
      <c r="I112" s="292">
        <v>0</v>
      </c>
      <c r="J112" s="272">
        <v>49035.88</v>
      </c>
      <c r="M112" s="56">
        <v>132000</v>
      </c>
      <c r="O112" s="56">
        <v>1406.07</v>
      </c>
      <c r="P112" s="56">
        <v>1993338.97</v>
      </c>
      <c r="Q112" s="100">
        <v>377447.78</v>
      </c>
      <c r="T112" s="100">
        <v>400333.5</v>
      </c>
      <c r="U112" s="100">
        <v>1864</v>
      </c>
      <c r="V112" s="124">
        <v>491830.5</v>
      </c>
      <c r="Y112" s="124">
        <v>105808.74</v>
      </c>
      <c r="Z112" s="124">
        <v>33427.56</v>
      </c>
    </row>
    <row r="113" spans="1:29" x14ac:dyDescent="0.2">
      <c r="A113" s="56" t="s">
        <v>1683</v>
      </c>
      <c r="B113" s="123">
        <v>570909.68999999994</v>
      </c>
      <c r="C113" s="123">
        <v>169416.87</v>
      </c>
      <c r="D113" s="123">
        <v>109057.27</v>
      </c>
      <c r="F113" s="56">
        <v>5</v>
      </c>
      <c r="G113" s="56">
        <v>118194</v>
      </c>
      <c r="I113" s="292">
        <v>0</v>
      </c>
      <c r="J113" s="272">
        <v>57980.3</v>
      </c>
      <c r="K113" s="272">
        <v>15000</v>
      </c>
      <c r="P113" s="56">
        <v>3276385.87</v>
      </c>
      <c r="Q113" s="100">
        <v>402870.15</v>
      </c>
      <c r="T113" s="100">
        <v>49926</v>
      </c>
      <c r="U113" s="100">
        <v>4834.92</v>
      </c>
      <c r="V113" s="124">
        <v>182181</v>
      </c>
      <c r="Y113" s="124">
        <v>112964.89</v>
      </c>
      <c r="Z113" s="124">
        <v>44881.51</v>
      </c>
      <c r="AC113" s="124">
        <v>1797</v>
      </c>
    </row>
    <row r="114" spans="1:29" x14ac:dyDescent="0.2">
      <c r="A114" s="56" t="s">
        <v>1684</v>
      </c>
      <c r="B114" s="123">
        <v>403454.73</v>
      </c>
      <c r="C114" s="123">
        <v>9638.84</v>
      </c>
      <c r="D114" s="123">
        <v>199773.58</v>
      </c>
      <c r="F114" s="56">
        <v>900370.81</v>
      </c>
      <c r="G114" s="56">
        <v>818966.46</v>
      </c>
      <c r="I114" s="292">
        <v>0</v>
      </c>
      <c r="J114" s="272">
        <v>54483.59</v>
      </c>
      <c r="L114" s="272">
        <v>13.65</v>
      </c>
      <c r="O114" s="56">
        <v>1199.99</v>
      </c>
      <c r="P114" s="56">
        <v>3690825.96</v>
      </c>
      <c r="Q114" s="100">
        <v>411284.69</v>
      </c>
      <c r="T114" s="100">
        <v>345723</v>
      </c>
      <c r="U114" s="100">
        <v>15532.64</v>
      </c>
      <c r="V114" s="124">
        <v>449818</v>
      </c>
      <c r="Y114" s="124">
        <v>156608.60999999999</v>
      </c>
      <c r="Z114" s="124">
        <v>88298.59</v>
      </c>
    </row>
    <row r="115" spans="1:29" x14ac:dyDescent="0.2">
      <c r="A115" s="56" t="s">
        <v>1685</v>
      </c>
      <c r="B115" s="123">
        <v>896007.01</v>
      </c>
      <c r="C115" s="123">
        <v>65762.42</v>
      </c>
      <c r="D115" s="123">
        <v>104386.48</v>
      </c>
      <c r="F115" s="56">
        <v>137929.32999999999</v>
      </c>
      <c r="G115" s="56">
        <v>177647.64</v>
      </c>
      <c r="I115" s="292">
        <v>0</v>
      </c>
      <c r="J115" s="272">
        <v>45393.9</v>
      </c>
      <c r="M115" s="56">
        <v>81500</v>
      </c>
      <c r="O115" s="56">
        <v>600</v>
      </c>
      <c r="P115" s="56">
        <v>1854865.59</v>
      </c>
      <c r="Q115" s="100">
        <v>387506.27</v>
      </c>
      <c r="T115" s="100">
        <v>330153</v>
      </c>
      <c r="U115" s="100">
        <v>8863.68</v>
      </c>
      <c r="V115" s="124">
        <v>426078</v>
      </c>
      <c r="Y115" s="124">
        <v>132140.41</v>
      </c>
      <c r="Z115" s="124">
        <v>24676.98</v>
      </c>
    </row>
    <row r="116" spans="1:29" x14ac:dyDescent="0.2">
      <c r="A116" s="56" t="s">
        <v>1686</v>
      </c>
      <c r="B116" s="123">
        <v>1132950.9099999999</v>
      </c>
      <c r="C116" s="123">
        <v>150364.5</v>
      </c>
      <c r="D116" s="123">
        <v>231844.72</v>
      </c>
      <c r="F116" s="56">
        <v>431551.37</v>
      </c>
      <c r="G116" s="56">
        <v>927375.96</v>
      </c>
      <c r="I116" s="292">
        <v>0</v>
      </c>
      <c r="J116" s="272">
        <v>47703.92</v>
      </c>
      <c r="K116" s="272">
        <v>5000</v>
      </c>
      <c r="L116" s="272">
        <v>40000</v>
      </c>
      <c r="M116" s="56">
        <v>456242</v>
      </c>
      <c r="P116" s="56">
        <v>1808375.97</v>
      </c>
      <c r="Q116" s="100">
        <v>383434.95</v>
      </c>
      <c r="T116" s="100">
        <v>207490.5</v>
      </c>
      <c r="U116" s="100">
        <v>14712.32</v>
      </c>
      <c r="V116" s="124">
        <v>306700.5</v>
      </c>
      <c r="W116" s="124">
        <v>18400</v>
      </c>
      <c r="Y116" s="124">
        <v>106247.61</v>
      </c>
      <c r="Z116" s="124">
        <v>61888.59</v>
      </c>
    </row>
    <row r="117" spans="1:29" x14ac:dyDescent="0.2">
      <c r="A117" s="56" t="s">
        <v>1687</v>
      </c>
      <c r="B117" s="123">
        <v>654629.5</v>
      </c>
      <c r="C117" s="123">
        <v>69816.77</v>
      </c>
      <c r="D117" s="123">
        <v>241601.53</v>
      </c>
      <c r="F117" s="56">
        <v>336045.56</v>
      </c>
      <c r="G117" s="56">
        <v>429878.83</v>
      </c>
      <c r="I117" s="292">
        <v>0</v>
      </c>
      <c r="J117" s="272">
        <v>57393.33</v>
      </c>
      <c r="K117" s="272">
        <v>15000</v>
      </c>
      <c r="M117" s="56">
        <v>112120</v>
      </c>
      <c r="O117" s="56">
        <v>3381</v>
      </c>
      <c r="P117" s="56">
        <v>2329931.42</v>
      </c>
      <c r="Q117" s="100">
        <v>455218</v>
      </c>
      <c r="R117" s="100">
        <v>63272</v>
      </c>
      <c r="T117" s="100">
        <v>334320</v>
      </c>
      <c r="U117" s="100">
        <v>15614.19</v>
      </c>
      <c r="V117" s="124">
        <v>424890</v>
      </c>
      <c r="Y117" s="124">
        <v>148556.51</v>
      </c>
      <c r="Z117" s="124">
        <v>45574.68</v>
      </c>
      <c r="AB117" s="124">
        <v>59117.8</v>
      </c>
    </row>
    <row r="118" spans="1:29" x14ac:dyDescent="0.2">
      <c r="A118" s="56" t="s">
        <v>1688</v>
      </c>
      <c r="B118" s="123">
        <v>253281.01</v>
      </c>
      <c r="C118" s="123">
        <v>9114.1</v>
      </c>
      <c r="D118" s="123">
        <v>35741.29</v>
      </c>
      <c r="F118" s="56">
        <v>1467987.17</v>
      </c>
      <c r="G118" s="56">
        <v>386881.11</v>
      </c>
      <c r="I118" s="292">
        <v>306000</v>
      </c>
      <c r="J118" s="272">
        <v>69665.600000000006</v>
      </c>
      <c r="K118" s="272">
        <v>15000</v>
      </c>
      <c r="L118" s="272">
        <v>50000</v>
      </c>
      <c r="M118" s="56">
        <v>82400</v>
      </c>
      <c r="P118" s="56">
        <v>857017.52</v>
      </c>
      <c r="Q118" s="100">
        <v>409614.76</v>
      </c>
      <c r="R118" s="100">
        <v>18100</v>
      </c>
      <c r="T118" s="100">
        <v>204151.5</v>
      </c>
      <c r="U118" s="100">
        <v>9778.8799999999992</v>
      </c>
      <c r="V118" s="124">
        <v>314503.5</v>
      </c>
      <c r="Y118" s="124">
        <v>126421.72</v>
      </c>
      <c r="Z118" s="124">
        <v>49573.41</v>
      </c>
    </row>
    <row r="119" spans="1:29" x14ac:dyDescent="0.2">
      <c r="A119" s="56" t="s">
        <v>1771</v>
      </c>
      <c r="B119" s="123">
        <v>209782.45</v>
      </c>
      <c r="C119" s="123">
        <v>9051.35</v>
      </c>
      <c r="D119" s="123">
        <v>139755.57</v>
      </c>
      <c r="F119" s="56">
        <v>976976.38</v>
      </c>
      <c r="G119" s="56">
        <v>103091.76</v>
      </c>
      <c r="I119" s="292">
        <v>130000</v>
      </c>
      <c r="J119" s="272">
        <v>45931.64</v>
      </c>
      <c r="M119" s="56">
        <v>40000</v>
      </c>
      <c r="P119" s="56">
        <v>2768353.45</v>
      </c>
      <c r="Q119" s="100">
        <v>316182.31</v>
      </c>
      <c r="T119" s="100">
        <v>165942</v>
      </c>
      <c r="U119" s="100">
        <v>4542.3999999999996</v>
      </c>
      <c r="V119" s="124">
        <v>234714</v>
      </c>
      <c r="Y119" s="124">
        <v>90610.51</v>
      </c>
      <c r="Z119" s="124">
        <v>43509</v>
      </c>
    </row>
    <row r="120" spans="1:29" x14ac:dyDescent="0.2">
      <c r="A120" s="56" t="s">
        <v>1772</v>
      </c>
      <c r="B120" s="123">
        <v>223131.55</v>
      </c>
      <c r="C120" s="123">
        <v>4007.4</v>
      </c>
      <c r="D120" s="123">
        <v>18152.75</v>
      </c>
      <c r="F120" s="56">
        <v>368217.07</v>
      </c>
      <c r="G120" s="56">
        <v>140228.85999999999</v>
      </c>
      <c r="I120" s="292">
        <v>60000</v>
      </c>
      <c r="J120" s="272">
        <v>74054.03</v>
      </c>
      <c r="M120" s="56">
        <v>43050</v>
      </c>
      <c r="O120" s="56">
        <v>8070</v>
      </c>
      <c r="P120" s="56">
        <v>3313708.59</v>
      </c>
      <c r="Q120" s="100">
        <v>352578.88</v>
      </c>
      <c r="T120" s="100">
        <v>347172</v>
      </c>
      <c r="U120" s="100">
        <v>4927.0200000000004</v>
      </c>
      <c r="V120" s="124">
        <v>402552</v>
      </c>
      <c r="Y120" s="124">
        <v>154602.94</v>
      </c>
      <c r="Z120" s="124">
        <v>18019.12</v>
      </c>
    </row>
    <row r="121" spans="1:29" x14ac:dyDescent="0.2">
      <c r="A121" s="56" t="s">
        <v>1784</v>
      </c>
      <c r="B121" s="123">
        <v>685590.81</v>
      </c>
      <c r="C121" s="123">
        <v>4454.7</v>
      </c>
      <c r="D121" s="123">
        <v>56105.57</v>
      </c>
      <c r="F121" s="56">
        <v>696300.44</v>
      </c>
      <c r="G121" s="56">
        <v>76696.05</v>
      </c>
      <c r="I121" s="292">
        <v>0</v>
      </c>
      <c r="J121" s="272">
        <v>40428.9</v>
      </c>
      <c r="K121" s="272">
        <v>120000</v>
      </c>
      <c r="P121" s="56">
        <v>3532326.06</v>
      </c>
      <c r="Q121" s="100">
        <v>609319.22</v>
      </c>
      <c r="T121" s="100">
        <v>271561.5</v>
      </c>
      <c r="U121" s="100">
        <v>11011.76</v>
      </c>
      <c r="V121" s="124">
        <v>348066.5</v>
      </c>
      <c r="Y121" s="124">
        <v>202649.76</v>
      </c>
      <c r="Z121" s="124">
        <v>48291.45</v>
      </c>
    </row>
    <row r="122" spans="1:29" x14ac:dyDescent="0.2">
      <c r="A122" s="56" t="s">
        <v>1689</v>
      </c>
      <c r="B122" s="123">
        <v>531851.14</v>
      </c>
      <c r="C122" s="123">
        <v>0</v>
      </c>
      <c r="D122" s="123">
        <v>267595.5</v>
      </c>
      <c r="F122" s="56">
        <v>1180590.52</v>
      </c>
      <c r="G122" s="56">
        <v>557497.74</v>
      </c>
      <c r="I122" s="292">
        <v>0</v>
      </c>
      <c r="J122" s="272">
        <v>82369.33</v>
      </c>
      <c r="L122" s="272">
        <v>165000</v>
      </c>
      <c r="N122" s="56">
        <v>431805.14</v>
      </c>
      <c r="O122" s="56">
        <v>380722.05</v>
      </c>
      <c r="P122" s="56">
        <v>1454124.22</v>
      </c>
      <c r="Q122" s="100">
        <v>602623.74</v>
      </c>
      <c r="T122" s="100">
        <v>273131.5</v>
      </c>
      <c r="U122" s="100">
        <v>50000</v>
      </c>
      <c r="V122" s="124">
        <v>528611.5</v>
      </c>
      <c r="Y122" s="124">
        <v>287318.67</v>
      </c>
      <c r="Z122" s="124">
        <v>80168.91</v>
      </c>
    </row>
    <row r="123" spans="1:29" x14ac:dyDescent="0.2">
      <c r="A123" s="56" t="s">
        <v>1690</v>
      </c>
      <c r="B123" s="123">
        <v>380811.68</v>
      </c>
      <c r="C123" s="123">
        <v>0</v>
      </c>
      <c r="D123" s="123">
        <v>83346.13</v>
      </c>
      <c r="F123" s="56">
        <v>150607.96</v>
      </c>
      <c r="G123" s="56">
        <v>298867.12</v>
      </c>
      <c r="I123" s="292">
        <v>3000</v>
      </c>
      <c r="J123" s="272">
        <v>60673.63</v>
      </c>
      <c r="L123" s="272">
        <v>0</v>
      </c>
      <c r="M123" s="56">
        <v>94000</v>
      </c>
      <c r="N123" s="56">
        <v>324701.88</v>
      </c>
      <c r="P123" s="56">
        <v>5145573.0199999996</v>
      </c>
      <c r="Q123" s="100">
        <v>314820</v>
      </c>
      <c r="T123" s="100">
        <v>570453</v>
      </c>
      <c r="V123" s="124">
        <v>748863</v>
      </c>
      <c r="Y123" s="124">
        <v>164105.09</v>
      </c>
      <c r="Z123" s="124">
        <v>27849.69</v>
      </c>
    </row>
    <row r="124" spans="1:29" x14ac:dyDescent="0.2">
      <c r="A124" s="56" t="s">
        <v>1691</v>
      </c>
      <c r="B124" s="123">
        <v>97787.78</v>
      </c>
      <c r="C124" s="123">
        <v>0</v>
      </c>
      <c r="D124" s="123">
        <v>78571.740000000005</v>
      </c>
      <c r="F124" s="56">
        <v>2</v>
      </c>
      <c r="G124" s="56">
        <v>8957.26</v>
      </c>
      <c r="I124" s="292"/>
      <c r="J124" s="272">
        <v>47318.48</v>
      </c>
      <c r="L124" s="272">
        <v>106000</v>
      </c>
      <c r="P124" s="56">
        <v>2682156.15</v>
      </c>
      <c r="Q124" s="100">
        <v>200199</v>
      </c>
      <c r="T124" s="100">
        <v>71316</v>
      </c>
      <c r="V124" s="124">
        <v>204026</v>
      </c>
      <c r="Y124" s="124">
        <v>90592.17</v>
      </c>
      <c r="Z124" s="124">
        <v>1249.98</v>
      </c>
      <c r="AA124" s="124">
        <v>24801</v>
      </c>
    </row>
    <row r="125" spans="1:29" x14ac:dyDescent="0.2">
      <c r="A125" s="56" t="s">
        <v>1692</v>
      </c>
      <c r="B125" s="123">
        <v>299562.88</v>
      </c>
      <c r="C125" s="123">
        <v>0</v>
      </c>
      <c r="D125" s="123">
        <v>80317.72</v>
      </c>
      <c r="F125" s="56">
        <v>586164.15</v>
      </c>
      <c r="G125" s="56">
        <v>50078.92</v>
      </c>
      <c r="I125" s="292">
        <v>0</v>
      </c>
      <c r="J125" s="272">
        <v>67425.2</v>
      </c>
      <c r="L125" s="272">
        <v>55000</v>
      </c>
      <c r="O125" s="56">
        <v>-1215771.3999999999</v>
      </c>
      <c r="P125" s="56">
        <v>2132666.9300000002</v>
      </c>
      <c r="Q125" s="100">
        <v>358859</v>
      </c>
      <c r="T125" s="100">
        <v>290241</v>
      </c>
      <c r="V125" s="124">
        <v>381321</v>
      </c>
      <c r="Y125" s="124">
        <v>118905.64</v>
      </c>
      <c r="Z125" s="124">
        <v>39297.42</v>
      </c>
    </row>
    <row r="126" spans="1:29" x14ac:dyDescent="0.2">
      <c r="A126" s="56" t="s">
        <v>1693</v>
      </c>
      <c r="B126" s="123">
        <v>889495.32</v>
      </c>
      <c r="C126" s="123">
        <v>12950.69</v>
      </c>
      <c r="D126" s="123">
        <v>67218.78</v>
      </c>
      <c r="F126" s="56">
        <v>941318.87</v>
      </c>
      <c r="G126" s="56">
        <v>268660.86</v>
      </c>
      <c r="I126" s="292">
        <v>3000</v>
      </c>
      <c r="J126" s="272">
        <v>62284.18</v>
      </c>
      <c r="M126" s="56">
        <v>100000</v>
      </c>
      <c r="P126" s="56">
        <v>2748053.22</v>
      </c>
      <c r="Q126" s="100">
        <v>237344.43</v>
      </c>
      <c r="T126" s="100">
        <v>348810</v>
      </c>
      <c r="V126" s="124">
        <v>492390</v>
      </c>
      <c r="Y126" s="124">
        <v>191684.98</v>
      </c>
      <c r="Z126" s="124">
        <v>39447</v>
      </c>
    </row>
    <row r="127" spans="1:29" ht="15" customHeight="1" x14ac:dyDescent="0.2">
      <c r="A127" s="56" t="s">
        <v>1694</v>
      </c>
      <c r="B127" s="123">
        <v>848082.05</v>
      </c>
      <c r="C127" s="123">
        <v>8000</v>
      </c>
      <c r="D127" s="123">
        <v>118964.14</v>
      </c>
      <c r="F127" s="56">
        <v>290360.88</v>
      </c>
      <c r="G127" s="56">
        <v>546779.06999999995</v>
      </c>
      <c r="I127" s="292">
        <v>0</v>
      </c>
      <c r="J127" s="272">
        <v>67104.86</v>
      </c>
      <c r="L127" s="272">
        <v>5000</v>
      </c>
      <c r="N127" s="56">
        <v>592794.93999999994</v>
      </c>
      <c r="P127" s="56">
        <v>2326269.85</v>
      </c>
      <c r="Q127" s="100">
        <v>324647.31</v>
      </c>
      <c r="S127" s="100">
        <v>3.86</v>
      </c>
      <c r="T127" s="100">
        <v>163999.5</v>
      </c>
      <c r="V127" s="124">
        <v>294064.5</v>
      </c>
      <c r="Y127" s="124">
        <v>145093.01</v>
      </c>
      <c r="Z127" s="124">
        <v>18023.66</v>
      </c>
    </row>
    <row r="128" spans="1:29" x14ac:dyDescent="0.2">
      <c r="A128" s="56" t="s">
        <v>1695</v>
      </c>
      <c r="B128" s="123">
        <v>193071.71</v>
      </c>
      <c r="C128" s="123">
        <v>0</v>
      </c>
      <c r="D128" s="123">
        <v>116131.12</v>
      </c>
      <c r="F128" s="56">
        <v>2307228.13</v>
      </c>
      <c r="G128" s="56">
        <v>106478.89</v>
      </c>
      <c r="I128" s="292"/>
      <c r="J128" s="272">
        <v>45863.92</v>
      </c>
      <c r="L128" s="272">
        <v>0</v>
      </c>
      <c r="P128" s="56">
        <v>3580405.02</v>
      </c>
      <c r="Q128" s="100">
        <v>186311.75</v>
      </c>
      <c r="T128" s="100">
        <v>367615.5</v>
      </c>
      <c r="V128" s="124">
        <v>504265.5</v>
      </c>
      <c r="Y128" s="124">
        <v>131397.63</v>
      </c>
      <c r="Z128" s="124">
        <v>24089.43</v>
      </c>
    </row>
    <row r="129" spans="1:29" x14ac:dyDescent="0.2">
      <c r="A129" s="56" t="s">
        <v>1696</v>
      </c>
      <c r="B129" s="123">
        <v>666979.72</v>
      </c>
      <c r="C129" s="123">
        <v>4407.75</v>
      </c>
      <c r="D129" s="123">
        <v>71485.350000000006</v>
      </c>
      <c r="F129" s="56">
        <v>428145.58</v>
      </c>
      <c r="G129" s="56">
        <v>43635.82</v>
      </c>
      <c r="I129" s="292"/>
      <c r="J129" s="272">
        <v>21100</v>
      </c>
      <c r="L129" s="272">
        <v>150000</v>
      </c>
      <c r="N129" s="56">
        <v>1275271.24</v>
      </c>
      <c r="P129" s="56">
        <v>2242898.44</v>
      </c>
      <c r="Q129" s="100">
        <v>137904.34</v>
      </c>
      <c r="T129" s="100">
        <v>417950</v>
      </c>
      <c r="U129" s="100">
        <v>10</v>
      </c>
      <c r="V129" s="124">
        <v>473930</v>
      </c>
      <c r="Y129" s="124">
        <v>263725.49</v>
      </c>
      <c r="Z129" s="124">
        <v>23470.5</v>
      </c>
    </row>
    <row r="130" spans="1:29" x14ac:dyDescent="0.2">
      <c r="A130" s="56" t="s">
        <v>1773</v>
      </c>
      <c r="B130" s="123">
        <v>233777.68</v>
      </c>
      <c r="C130" s="123">
        <v>7405.5</v>
      </c>
      <c r="D130" s="123">
        <v>84085.48</v>
      </c>
      <c r="F130" s="56">
        <v>1374464</v>
      </c>
      <c r="G130" s="56">
        <v>641869.02</v>
      </c>
      <c r="I130" s="292"/>
      <c r="J130" s="272">
        <v>48033.33</v>
      </c>
      <c r="N130" s="56">
        <v>-2895289.86</v>
      </c>
      <c r="P130" s="56">
        <v>3888577.01</v>
      </c>
      <c r="Q130" s="100">
        <v>294577</v>
      </c>
      <c r="T130" s="100">
        <v>320134.5</v>
      </c>
      <c r="V130" s="124">
        <v>445054.5</v>
      </c>
      <c r="Y130" s="124">
        <v>176067.42</v>
      </c>
      <c r="Z130" s="124">
        <v>12820</v>
      </c>
    </row>
    <row r="131" spans="1:29" x14ac:dyDescent="0.2">
      <c r="A131" s="56" t="s">
        <v>1774</v>
      </c>
      <c r="B131" s="123">
        <v>102764.84</v>
      </c>
      <c r="C131" s="123">
        <v>0</v>
      </c>
      <c r="D131" s="123">
        <v>43724.38</v>
      </c>
      <c r="F131" s="56">
        <v>3729358.96</v>
      </c>
      <c r="G131" s="56">
        <v>393297.96</v>
      </c>
      <c r="I131" s="292"/>
      <c r="J131" s="272">
        <v>22950</v>
      </c>
      <c r="N131" s="56">
        <v>-2803193.59</v>
      </c>
      <c r="P131" s="56">
        <v>6097995.7300000004</v>
      </c>
      <c r="Q131" s="100">
        <v>254832.53</v>
      </c>
      <c r="T131" s="100">
        <v>176490</v>
      </c>
      <c r="V131" s="124">
        <v>275478</v>
      </c>
      <c r="Y131" s="124">
        <v>203749.29</v>
      </c>
      <c r="Z131" s="124">
        <v>75290.58</v>
      </c>
    </row>
    <row r="132" spans="1:29" x14ac:dyDescent="0.2">
      <c r="A132" s="56" t="s">
        <v>1697</v>
      </c>
      <c r="B132" s="123">
        <v>601139.91</v>
      </c>
      <c r="C132" s="123">
        <v>58874</v>
      </c>
      <c r="D132" s="123">
        <v>128234.12</v>
      </c>
      <c r="F132" s="56">
        <v>672493.34</v>
      </c>
      <c r="G132" s="56">
        <v>96275.65</v>
      </c>
      <c r="I132" s="292">
        <v>10000</v>
      </c>
      <c r="J132" s="272">
        <v>86678.43</v>
      </c>
      <c r="L132" s="272">
        <v>3272</v>
      </c>
      <c r="M132" s="56">
        <v>43510</v>
      </c>
      <c r="O132" s="56">
        <v>195127.38</v>
      </c>
      <c r="P132" s="56">
        <v>3801436</v>
      </c>
      <c r="Q132" s="100">
        <v>861252.34</v>
      </c>
      <c r="R132" s="100">
        <v>4500</v>
      </c>
      <c r="T132" s="100">
        <v>360209.5</v>
      </c>
      <c r="V132" s="124">
        <v>644399.5</v>
      </c>
      <c r="X132" s="124">
        <v>460</v>
      </c>
      <c r="Y132" s="124">
        <v>312379.3</v>
      </c>
      <c r="Z132" s="124">
        <v>49503.6</v>
      </c>
    </row>
    <row r="133" spans="1:29" x14ac:dyDescent="0.2">
      <c r="A133" s="56" t="s">
        <v>1698</v>
      </c>
      <c r="B133" s="123">
        <v>343447.47</v>
      </c>
      <c r="C133" s="123">
        <v>10000</v>
      </c>
      <c r="D133" s="123">
        <v>160120.35999999999</v>
      </c>
      <c r="F133" s="56">
        <v>438536.85</v>
      </c>
      <c r="G133" s="56">
        <v>18570.79</v>
      </c>
      <c r="I133" s="292">
        <v>2500</v>
      </c>
      <c r="J133" s="272">
        <v>51285.02</v>
      </c>
      <c r="L133" s="272">
        <v>1747</v>
      </c>
      <c r="O133" s="56">
        <v>104691.61</v>
      </c>
      <c r="P133" s="56">
        <v>2453088.7400000002</v>
      </c>
      <c r="Q133" s="100">
        <v>369396.9</v>
      </c>
      <c r="T133" s="100">
        <v>425277</v>
      </c>
      <c r="U133" s="100">
        <v>13000</v>
      </c>
      <c r="V133" s="124">
        <v>586274</v>
      </c>
      <c r="Y133" s="124">
        <v>263769.19</v>
      </c>
      <c r="Z133" s="124">
        <v>30325.17</v>
      </c>
    </row>
    <row r="134" spans="1:29" x14ac:dyDescent="0.2">
      <c r="A134" s="56" t="s">
        <v>1699</v>
      </c>
      <c r="B134" s="123">
        <v>573060.88</v>
      </c>
      <c r="C134" s="123">
        <v>30394.5</v>
      </c>
      <c r="D134" s="123">
        <v>168622.3</v>
      </c>
      <c r="F134" s="56">
        <v>369028.93</v>
      </c>
      <c r="G134" s="56">
        <v>615562.34</v>
      </c>
      <c r="I134" s="292">
        <v>18680</v>
      </c>
      <c r="J134" s="272">
        <v>108661.14</v>
      </c>
      <c r="L134" s="272">
        <v>4466</v>
      </c>
      <c r="M134" s="56">
        <v>0</v>
      </c>
      <c r="O134" s="56">
        <v>178006.66</v>
      </c>
      <c r="P134" s="56">
        <v>3154882.42</v>
      </c>
      <c r="Q134" s="100">
        <v>848130.98</v>
      </c>
      <c r="T134" s="100">
        <v>481582.5</v>
      </c>
      <c r="U134" s="100">
        <v>6310</v>
      </c>
      <c r="V134" s="124">
        <v>835052.5</v>
      </c>
      <c r="W134" s="124">
        <v>480</v>
      </c>
      <c r="Y134" s="124">
        <v>464044.79999999999</v>
      </c>
      <c r="Z134" s="124">
        <v>31559.5</v>
      </c>
      <c r="AC134" s="124">
        <v>50000</v>
      </c>
    </row>
    <row r="135" spans="1:29" x14ac:dyDescent="0.2">
      <c r="A135" s="56" t="s">
        <v>1700</v>
      </c>
      <c r="B135" s="123">
        <v>380002.27</v>
      </c>
      <c r="C135" s="123">
        <v>24316.5</v>
      </c>
      <c r="D135" s="123">
        <v>190831.08</v>
      </c>
      <c r="F135" s="56">
        <v>280494.24</v>
      </c>
      <c r="G135" s="56">
        <v>37998.019999999997</v>
      </c>
      <c r="I135" s="292">
        <v>0</v>
      </c>
      <c r="J135" s="272">
        <v>73979.8</v>
      </c>
      <c r="L135" s="272">
        <v>1990</v>
      </c>
      <c r="M135" s="56">
        <v>106640</v>
      </c>
      <c r="O135" s="56">
        <v>56600.58</v>
      </c>
      <c r="P135" s="56">
        <v>2689973.6</v>
      </c>
      <c r="Q135" s="100">
        <v>515003.88</v>
      </c>
      <c r="T135" s="100">
        <v>177261</v>
      </c>
      <c r="V135" s="124">
        <v>341901</v>
      </c>
      <c r="W135" s="124">
        <v>1160</v>
      </c>
      <c r="Y135" s="124">
        <v>286869.28000000003</v>
      </c>
      <c r="Z135" s="124">
        <v>29965.59</v>
      </c>
      <c r="AB135" s="124">
        <v>79355.27</v>
      </c>
    </row>
    <row r="136" spans="1:29" x14ac:dyDescent="0.2">
      <c r="A136" s="56" t="s">
        <v>1701</v>
      </c>
      <c r="B136" s="123">
        <v>315250.15999999997</v>
      </c>
      <c r="C136" s="123">
        <v>39975.4</v>
      </c>
      <c r="D136" s="123">
        <v>91574.67</v>
      </c>
      <c r="F136" s="56">
        <v>742134.12</v>
      </c>
      <c r="G136" s="56">
        <v>24198.67</v>
      </c>
      <c r="I136" s="292">
        <v>0</v>
      </c>
      <c r="J136" s="272">
        <v>77337.210000000006</v>
      </c>
      <c r="L136" s="272">
        <v>1916</v>
      </c>
      <c r="M136" s="56">
        <v>20000</v>
      </c>
      <c r="O136" s="56">
        <v>-11897.46</v>
      </c>
      <c r="P136" s="56">
        <v>2072080.16</v>
      </c>
      <c r="Q136" s="100">
        <v>340715.57</v>
      </c>
      <c r="R136" s="100">
        <v>21800</v>
      </c>
      <c r="T136" s="100">
        <v>171810.5</v>
      </c>
      <c r="V136" s="124">
        <v>352370.5</v>
      </c>
      <c r="W136" s="124">
        <v>1385</v>
      </c>
      <c r="Y136" s="124">
        <v>213008.53</v>
      </c>
      <c r="Z136" s="124">
        <v>32459.31</v>
      </c>
    </row>
    <row r="137" spans="1:29" x14ac:dyDescent="0.2">
      <c r="A137" s="56" t="s">
        <v>1702</v>
      </c>
      <c r="B137" s="123">
        <v>380919.33</v>
      </c>
      <c r="C137" s="123">
        <v>14000</v>
      </c>
      <c r="D137" s="123">
        <v>511945.88</v>
      </c>
      <c r="F137" s="56">
        <v>442421.65</v>
      </c>
      <c r="G137" s="56">
        <v>38438.03</v>
      </c>
      <c r="I137" s="292"/>
      <c r="J137" s="272">
        <v>81506.45</v>
      </c>
      <c r="L137" s="272">
        <v>3214</v>
      </c>
      <c r="O137" s="56">
        <v>89991.71</v>
      </c>
      <c r="P137" s="56">
        <v>3517785.78</v>
      </c>
      <c r="Q137" s="100">
        <v>1182479.76</v>
      </c>
      <c r="T137" s="100">
        <v>425835.9</v>
      </c>
      <c r="V137" s="124">
        <v>672315.9</v>
      </c>
      <c r="Y137" s="124">
        <v>241679.05</v>
      </c>
      <c r="Z137" s="124">
        <v>19722.599999999999</v>
      </c>
    </row>
    <row r="138" spans="1:29" x14ac:dyDescent="0.2">
      <c r="A138" s="56" t="s">
        <v>1703</v>
      </c>
      <c r="B138" s="123">
        <v>266523.42</v>
      </c>
      <c r="C138" s="123">
        <v>33950</v>
      </c>
      <c r="D138" s="123">
        <v>217423.7</v>
      </c>
      <c r="F138" s="56">
        <v>1115519.9099999999</v>
      </c>
      <c r="G138" s="56">
        <v>186606.22</v>
      </c>
      <c r="I138" s="292">
        <v>79960</v>
      </c>
      <c r="J138" s="272">
        <v>62366.21</v>
      </c>
      <c r="L138" s="272">
        <v>2054</v>
      </c>
      <c r="O138" s="56">
        <v>33673.089999999997</v>
      </c>
      <c r="P138" s="56">
        <v>2461639.23</v>
      </c>
      <c r="Q138" s="100">
        <v>354100.87</v>
      </c>
      <c r="T138" s="100">
        <v>384237</v>
      </c>
      <c r="V138" s="124">
        <v>540273</v>
      </c>
      <c r="W138" s="124">
        <v>600</v>
      </c>
      <c r="Y138" s="124">
        <v>317448.73</v>
      </c>
      <c r="Z138" s="124">
        <v>37054.480000000003</v>
      </c>
    </row>
    <row r="139" spans="1:29" x14ac:dyDescent="0.2">
      <c r="A139" s="56" t="s">
        <v>1704</v>
      </c>
      <c r="B139" s="123">
        <v>73134.61</v>
      </c>
      <c r="C139" s="123">
        <v>47828.9</v>
      </c>
      <c r="D139" s="123">
        <v>141387.71</v>
      </c>
      <c r="F139" s="56">
        <v>2170515.6</v>
      </c>
      <c r="G139" s="56">
        <v>44259.94</v>
      </c>
      <c r="I139" s="292">
        <v>2190</v>
      </c>
      <c r="J139" s="272">
        <v>57859.48</v>
      </c>
      <c r="L139" s="272">
        <v>6502</v>
      </c>
      <c r="M139" s="56">
        <v>22210</v>
      </c>
      <c r="N139" s="56">
        <v>-313129.26</v>
      </c>
      <c r="O139" s="56">
        <v>85399.56</v>
      </c>
      <c r="P139" s="56">
        <v>1490475.39</v>
      </c>
      <c r="Q139" s="100">
        <v>485442.56</v>
      </c>
      <c r="T139" s="100">
        <v>273774</v>
      </c>
      <c r="U139" s="100">
        <v>57830</v>
      </c>
      <c r="V139" s="124">
        <v>506074</v>
      </c>
      <c r="Y139" s="124">
        <v>362191.94</v>
      </c>
      <c r="Z139" s="124">
        <v>65338.97</v>
      </c>
    </row>
    <row r="140" spans="1:29" x14ac:dyDescent="0.2">
      <c r="A140" s="56" t="s">
        <v>1705</v>
      </c>
      <c r="B140" s="123">
        <v>607212.68000000005</v>
      </c>
      <c r="C140" s="123">
        <v>31323.3</v>
      </c>
      <c r="D140" s="123">
        <v>349863.15</v>
      </c>
      <c r="F140" s="56">
        <v>187844</v>
      </c>
      <c r="G140" s="56">
        <v>640607.42000000004</v>
      </c>
      <c r="I140" s="292">
        <v>0</v>
      </c>
      <c r="J140" s="272">
        <v>108680.51</v>
      </c>
      <c r="L140" s="272">
        <v>4505</v>
      </c>
      <c r="M140" s="56">
        <v>148115</v>
      </c>
      <c r="N140" s="56">
        <v>-278782.13</v>
      </c>
      <c r="O140" s="56">
        <v>69367.91</v>
      </c>
      <c r="P140" s="56">
        <v>3511106.83</v>
      </c>
      <c r="Q140" s="100">
        <v>884993.12</v>
      </c>
      <c r="T140" s="100">
        <v>342311</v>
      </c>
      <c r="V140" s="124">
        <v>640282</v>
      </c>
      <c r="Y140" s="124">
        <v>441312.52</v>
      </c>
      <c r="Z140" s="124">
        <v>15911.04</v>
      </c>
    </row>
    <row r="141" spans="1:29" x14ac:dyDescent="0.2">
      <c r="A141" s="56" t="s">
        <v>1706</v>
      </c>
      <c r="B141" s="123">
        <v>460206.11</v>
      </c>
      <c r="C141" s="123">
        <v>108018</v>
      </c>
      <c r="D141" s="123">
        <v>172364.73</v>
      </c>
      <c r="F141" s="56">
        <v>475695.75</v>
      </c>
      <c r="G141" s="56">
        <v>81597.759999999995</v>
      </c>
      <c r="I141" s="292">
        <v>0</v>
      </c>
      <c r="J141" s="272">
        <v>87591.65</v>
      </c>
      <c r="L141" s="272">
        <v>1078</v>
      </c>
      <c r="M141" s="56">
        <v>106375</v>
      </c>
      <c r="P141" s="56">
        <v>1290976.01</v>
      </c>
      <c r="Q141" s="100">
        <v>488183.52</v>
      </c>
      <c r="T141" s="100">
        <v>460570.5</v>
      </c>
      <c r="V141" s="124">
        <v>570220.5</v>
      </c>
      <c r="Y141" s="124">
        <v>287136.84000000003</v>
      </c>
      <c r="Z141" s="124">
        <v>53787.12</v>
      </c>
    </row>
    <row r="142" spans="1:29" x14ac:dyDescent="0.2">
      <c r="A142" s="56" t="s">
        <v>1707</v>
      </c>
      <c r="B142" s="123">
        <v>236631.56</v>
      </c>
      <c r="C142" s="123">
        <v>12000</v>
      </c>
      <c r="D142" s="123">
        <v>166583.85999999999</v>
      </c>
      <c r="F142" s="56">
        <v>504011.64</v>
      </c>
      <c r="G142" s="56">
        <v>46380.97</v>
      </c>
      <c r="I142" s="292">
        <v>0</v>
      </c>
      <c r="J142" s="272">
        <v>71807.95</v>
      </c>
      <c r="L142" s="272">
        <v>2937</v>
      </c>
      <c r="O142" s="56">
        <v>30273.8</v>
      </c>
      <c r="P142" s="56">
        <v>431311.75</v>
      </c>
      <c r="Q142" s="100">
        <v>801638.43</v>
      </c>
      <c r="T142" s="100">
        <v>257544</v>
      </c>
      <c r="V142" s="124">
        <v>464854</v>
      </c>
      <c r="Y142" s="124">
        <v>199581.13</v>
      </c>
      <c r="Z142" s="124">
        <v>45947.44</v>
      </c>
    </row>
    <row r="143" spans="1:29" x14ac:dyDescent="0.2">
      <c r="A143" s="56" t="s">
        <v>1708</v>
      </c>
      <c r="B143" s="123">
        <v>294931.48</v>
      </c>
      <c r="C143" s="123">
        <v>42552</v>
      </c>
      <c r="D143" s="123">
        <v>159924.18</v>
      </c>
      <c r="F143" s="56">
        <v>712862.66</v>
      </c>
      <c r="G143" s="56">
        <v>130391.85</v>
      </c>
      <c r="I143" s="292">
        <v>4900</v>
      </c>
      <c r="J143" s="272">
        <v>68964.3</v>
      </c>
      <c r="L143" s="272">
        <v>1904</v>
      </c>
      <c r="M143" s="56">
        <v>60700</v>
      </c>
      <c r="O143" s="56">
        <v>102514.45</v>
      </c>
      <c r="P143" s="56">
        <v>2115546</v>
      </c>
      <c r="Q143" s="100">
        <v>455392.48</v>
      </c>
      <c r="R143" s="100">
        <v>4200</v>
      </c>
      <c r="T143" s="100">
        <v>289894.5</v>
      </c>
      <c r="U143" s="100">
        <v>9400</v>
      </c>
      <c r="V143" s="124">
        <v>455159.5</v>
      </c>
      <c r="Y143" s="124">
        <v>298932.74</v>
      </c>
      <c r="Z143" s="124">
        <v>39425.410000000003</v>
      </c>
    </row>
    <row r="144" spans="1:29" ht="15.75" customHeight="1" x14ac:dyDescent="0.2">
      <c r="A144" s="56" t="s">
        <v>1709</v>
      </c>
      <c r="B144" s="123">
        <v>126790.15</v>
      </c>
      <c r="C144" s="123">
        <v>2900</v>
      </c>
      <c r="D144" s="123">
        <v>112834.98</v>
      </c>
      <c r="F144" s="56">
        <v>1300834.3799999999</v>
      </c>
      <c r="G144" s="56">
        <v>14470.66</v>
      </c>
      <c r="I144" s="292">
        <v>1348</v>
      </c>
      <c r="J144" s="272">
        <v>55989.39</v>
      </c>
      <c r="L144" s="272">
        <v>1483</v>
      </c>
      <c r="O144" s="56">
        <v>45030.15</v>
      </c>
      <c r="P144" s="56">
        <v>2263113.85</v>
      </c>
      <c r="Q144" s="100">
        <v>259937.66</v>
      </c>
      <c r="T144" s="100">
        <v>297498</v>
      </c>
      <c r="V144" s="124">
        <v>427758</v>
      </c>
      <c r="W144" s="124">
        <v>2080</v>
      </c>
      <c r="Y144" s="124">
        <v>167912.54</v>
      </c>
      <c r="Z144" s="124">
        <v>45026.19</v>
      </c>
    </row>
    <row r="145" spans="1:29" x14ac:dyDescent="0.2">
      <c r="A145" s="56" t="s">
        <v>1710</v>
      </c>
      <c r="B145" s="123">
        <v>229426.04</v>
      </c>
      <c r="C145" s="123">
        <v>19483.5</v>
      </c>
      <c r="D145" s="123">
        <v>344232.12</v>
      </c>
      <c r="F145" s="56">
        <v>743316.2</v>
      </c>
      <c r="G145" s="56">
        <v>30360.46</v>
      </c>
      <c r="I145" s="292">
        <v>2000</v>
      </c>
      <c r="J145" s="272">
        <v>86858.78</v>
      </c>
      <c r="L145" s="272">
        <v>2737</v>
      </c>
      <c r="M145" s="56">
        <v>37000</v>
      </c>
      <c r="O145" s="56">
        <v>140107.18</v>
      </c>
      <c r="P145" s="56">
        <v>2512572.4500000002</v>
      </c>
      <c r="Q145" s="100">
        <v>502878.1</v>
      </c>
      <c r="R145" s="100">
        <v>20000</v>
      </c>
      <c r="T145" s="100">
        <v>478999.5</v>
      </c>
      <c r="V145" s="124">
        <v>693019.5</v>
      </c>
      <c r="Y145" s="124">
        <v>255774.59</v>
      </c>
      <c r="Z145" s="124">
        <v>18009.330000000002</v>
      </c>
      <c r="AB145" s="124">
        <v>81226.350000000006</v>
      </c>
    </row>
    <row r="146" spans="1:29" x14ac:dyDescent="0.2">
      <c r="A146" s="56" t="s">
        <v>1711</v>
      </c>
      <c r="B146" s="123">
        <v>261793.74</v>
      </c>
      <c r="C146" s="123">
        <v>36423</v>
      </c>
      <c r="D146" s="123">
        <v>175698.42</v>
      </c>
      <c r="F146" s="56">
        <v>2026801.68</v>
      </c>
      <c r="G146" s="56">
        <v>773297.46</v>
      </c>
      <c r="I146" s="292">
        <v>0</v>
      </c>
      <c r="J146" s="272">
        <v>90559.42</v>
      </c>
      <c r="L146" s="272">
        <v>2404</v>
      </c>
      <c r="O146" s="56">
        <v>216126.25</v>
      </c>
      <c r="P146" s="56">
        <v>1298036.29</v>
      </c>
      <c r="Q146" s="100">
        <v>551300.69999999995</v>
      </c>
      <c r="T146" s="100">
        <v>347129</v>
      </c>
      <c r="U146" s="100">
        <v>4700</v>
      </c>
      <c r="V146" s="124">
        <v>541919</v>
      </c>
      <c r="Y146" s="124">
        <v>295620.11</v>
      </c>
      <c r="Z146" s="124">
        <v>118002.61</v>
      </c>
    </row>
    <row r="147" spans="1:29" x14ac:dyDescent="0.2">
      <c r="A147" s="56" t="s">
        <v>1712</v>
      </c>
      <c r="B147" s="123">
        <v>562686.55000000005</v>
      </c>
      <c r="C147" s="123">
        <v>50716.1</v>
      </c>
      <c r="D147" s="123">
        <v>496176.38</v>
      </c>
      <c r="F147" s="56">
        <v>783422.12</v>
      </c>
      <c r="G147" s="56">
        <v>215219.27</v>
      </c>
      <c r="I147" s="292">
        <v>63</v>
      </c>
      <c r="J147" s="272">
        <v>72100.58</v>
      </c>
      <c r="O147" s="56">
        <v>297316.65999999997</v>
      </c>
      <c r="P147" s="56">
        <v>1854562.35</v>
      </c>
      <c r="Q147" s="100">
        <v>559961.56999999995</v>
      </c>
      <c r="R147" s="100">
        <v>15000</v>
      </c>
      <c r="S147" s="100">
        <v>1047.3800000000001</v>
      </c>
      <c r="T147" s="100">
        <v>228123</v>
      </c>
      <c r="U147" s="100">
        <v>13213.6</v>
      </c>
      <c r="V147" s="124">
        <v>460293</v>
      </c>
      <c r="Y147" s="124">
        <v>357625.98</v>
      </c>
      <c r="Z147" s="124">
        <v>56639.67</v>
      </c>
    </row>
    <row r="148" spans="1:29" x14ac:dyDescent="0.2">
      <c r="A148" s="56" t="s">
        <v>1713</v>
      </c>
      <c r="B148" s="123">
        <v>1268715.68</v>
      </c>
      <c r="C148" s="123">
        <v>61477.4</v>
      </c>
      <c r="D148" s="123">
        <v>70641.990000000005</v>
      </c>
      <c r="F148" s="56">
        <v>970966.03</v>
      </c>
      <c r="G148" s="56">
        <v>461240.44</v>
      </c>
      <c r="I148" s="292">
        <v>0</v>
      </c>
      <c r="J148" s="272">
        <v>84350</v>
      </c>
      <c r="O148" s="56">
        <v>470266.16</v>
      </c>
      <c r="P148" s="56">
        <v>3974625.34</v>
      </c>
      <c r="Q148" s="100">
        <v>591592.89</v>
      </c>
      <c r="R148" s="100">
        <v>35000</v>
      </c>
      <c r="T148" s="100">
        <v>266395.5</v>
      </c>
      <c r="U148" s="100">
        <v>27191.360000000001</v>
      </c>
      <c r="V148" s="124">
        <v>513655.5</v>
      </c>
      <c r="Y148" s="124">
        <v>224852.15</v>
      </c>
      <c r="Z148" s="124">
        <v>95224.14</v>
      </c>
    </row>
    <row r="149" spans="1:29" x14ac:dyDescent="0.2">
      <c r="A149" s="56" t="s">
        <v>1714</v>
      </c>
      <c r="B149" s="123">
        <v>561617.14</v>
      </c>
      <c r="C149" s="123">
        <v>5398</v>
      </c>
      <c r="D149" s="123">
        <v>37017.18</v>
      </c>
      <c r="F149" s="56">
        <v>1092403.26</v>
      </c>
      <c r="G149" s="56">
        <v>347888.76</v>
      </c>
      <c r="H149" s="56">
        <v>3500</v>
      </c>
      <c r="I149" s="292">
        <v>9100</v>
      </c>
      <c r="J149" s="272">
        <v>45691.3</v>
      </c>
      <c r="O149" s="56">
        <v>124130.28</v>
      </c>
      <c r="P149" s="56">
        <v>2427116.52</v>
      </c>
      <c r="Q149" s="100">
        <v>295976.26</v>
      </c>
      <c r="S149" s="100">
        <v>19.11</v>
      </c>
      <c r="T149" s="100">
        <v>516744.9</v>
      </c>
      <c r="U149" s="100">
        <v>11031.84</v>
      </c>
      <c r="V149" s="124">
        <v>592194.9</v>
      </c>
      <c r="Y149" s="124">
        <v>187635.09</v>
      </c>
      <c r="Z149" s="124">
        <v>68945.759999999995</v>
      </c>
      <c r="AC149" s="124">
        <v>650</v>
      </c>
    </row>
    <row r="150" spans="1:29" x14ac:dyDescent="0.2">
      <c r="A150" s="56" t="s">
        <v>1715</v>
      </c>
      <c r="B150" s="123">
        <v>884620.21</v>
      </c>
      <c r="C150" s="123">
        <v>19340.55</v>
      </c>
      <c r="D150" s="123">
        <v>228990.82</v>
      </c>
      <c r="F150" s="56">
        <v>932695.8</v>
      </c>
      <c r="G150" s="56">
        <v>541326.35</v>
      </c>
      <c r="I150" s="292">
        <v>440</v>
      </c>
      <c r="J150" s="272">
        <v>76050</v>
      </c>
      <c r="L150" s="272">
        <v>2005.62</v>
      </c>
      <c r="O150" s="56">
        <v>499889.26</v>
      </c>
      <c r="P150" s="56">
        <v>2538450.7999999998</v>
      </c>
      <c r="Q150" s="100">
        <v>310965.58</v>
      </c>
      <c r="T150" s="100">
        <v>632308.5</v>
      </c>
      <c r="U150" s="100">
        <v>40872.400000000001</v>
      </c>
      <c r="V150" s="124">
        <v>775810.5</v>
      </c>
      <c r="Y150" s="124">
        <v>235548.33</v>
      </c>
      <c r="Z150" s="124">
        <v>91290.3</v>
      </c>
    </row>
    <row r="151" spans="1:29" x14ac:dyDescent="0.2">
      <c r="A151" s="56" t="s">
        <v>1716</v>
      </c>
      <c r="B151" s="123">
        <v>924373.92</v>
      </c>
      <c r="C151" s="123">
        <v>148022.35999999999</v>
      </c>
      <c r="D151" s="123">
        <v>405658</v>
      </c>
      <c r="F151" s="56">
        <v>1058025.9099999999</v>
      </c>
      <c r="G151" s="56">
        <v>429774.5</v>
      </c>
      <c r="I151" s="292">
        <v>6760</v>
      </c>
      <c r="J151" s="272">
        <v>302877.90999999997</v>
      </c>
      <c r="O151" s="56">
        <v>350515.57</v>
      </c>
      <c r="P151" s="56">
        <v>3053279.47</v>
      </c>
      <c r="Q151" s="100">
        <v>868948.43</v>
      </c>
      <c r="T151" s="100">
        <v>312774</v>
      </c>
      <c r="U151" s="100">
        <v>54925.84</v>
      </c>
      <c r="V151" s="124">
        <v>526816</v>
      </c>
      <c r="Y151" s="124">
        <v>349623.14</v>
      </c>
      <c r="Z151" s="124">
        <v>48291.27</v>
      </c>
    </row>
    <row r="152" spans="1:29" x14ac:dyDescent="0.2">
      <c r="A152" s="56" t="s">
        <v>1717</v>
      </c>
      <c r="B152" s="123">
        <v>596378</v>
      </c>
      <c r="C152" s="123">
        <v>20466.5</v>
      </c>
      <c r="D152" s="123">
        <v>61107.26</v>
      </c>
      <c r="F152" s="56">
        <v>261396.62</v>
      </c>
      <c r="G152" s="56">
        <v>218127.95</v>
      </c>
      <c r="I152" s="292"/>
      <c r="J152" s="272">
        <v>79430.320000000007</v>
      </c>
      <c r="O152" s="56">
        <v>356962.21</v>
      </c>
      <c r="P152" s="56">
        <v>1819262.69</v>
      </c>
      <c r="Q152" s="100">
        <v>474534.08</v>
      </c>
      <c r="T152" s="100">
        <v>318874.5</v>
      </c>
      <c r="U152" s="100">
        <v>32112.16</v>
      </c>
      <c r="V152" s="124">
        <v>523524.5</v>
      </c>
      <c r="Y152" s="124">
        <v>161988.38</v>
      </c>
      <c r="Z152" s="124">
        <v>30901.72</v>
      </c>
    </row>
    <row r="153" spans="1:29" x14ac:dyDescent="0.2">
      <c r="A153" s="56" t="s">
        <v>1718</v>
      </c>
      <c r="B153" s="123">
        <v>444999.44</v>
      </c>
      <c r="C153" s="123">
        <v>9392.59</v>
      </c>
      <c r="D153" s="123">
        <v>503850.05</v>
      </c>
      <c r="F153" s="56">
        <v>1029081.83</v>
      </c>
      <c r="G153" s="56">
        <v>187401.36</v>
      </c>
      <c r="I153" s="292">
        <v>18840</v>
      </c>
      <c r="J153" s="272">
        <v>62867</v>
      </c>
      <c r="O153" s="56">
        <v>360694.4</v>
      </c>
      <c r="P153" s="56">
        <v>2522678.58</v>
      </c>
      <c r="Q153" s="100">
        <v>284233.18</v>
      </c>
      <c r="T153" s="100">
        <v>578949</v>
      </c>
      <c r="U153" s="100">
        <v>6678.04</v>
      </c>
      <c r="V153" s="124">
        <v>675939</v>
      </c>
      <c r="Y153" s="124">
        <v>192139.33</v>
      </c>
      <c r="Z153" s="124">
        <v>64463.82</v>
      </c>
    </row>
    <row r="154" spans="1:29" x14ac:dyDescent="0.2">
      <c r="A154" s="56" t="s">
        <v>1719</v>
      </c>
      <c r="B154" s="123">
        <v>501183.54</v>
      </c>
      <c r="C154" s="123">
        <v>5435</v>
      </c>
      <c r="D154" s="123">
        <v>101215.43</v>
      </c>
      <c r="F154" s="56">
        <v>1280088.1000000001</v>
      </c>
      <c r="G154" s="56">
        <v>327705.13</v>
      </c>
      <c r="I154" s="292">
        <v>2500</v>
      </c>
      <c r="J154" s="272">
        <v>68331.3</v>
      </c>
      <c r="O154" s="56">
        <v>321503.03000000003</v>
      </c>
      <c r="P154" s="56">
        <v>4801199.47</v>
      </c>
      <c r="Q154" s="100">
        <v>373756.05</v>
      </c>
      <c r="T154" s="100">
        <v>107541</v>
      </c>
      <c r="U154" s="100">
        <v>31908.16</v>
      </c>
      <c r="V154" s="124">
        <v>258921</v>
      </c>
      <c r="Y154" s="124">
        <v>290929.96000000002</v>
      </c>
      <c r="Z154" s="124">
        <v>106495.02</v>
      </c>
    </row>
    <row r="155" spans="1:29" x14ac:dyDescent="0.2">
      <c r="A155" s="56" t="s">
        <v>1720</v>
      </c>
      <c r="B155" s="123">
        <v>289256.18</v>
      </c>
      <c r="C155" s="123">
        <v>90191.6</v>
      </c>
      <c r="D155" s="123">
        <v>320840.69</v>
      </c>
      <c r="F155" s="56">
        <v>1472733.92</v>
      </c>
      <c r="G155" s="56">
        <v>251146.28</v>
      </c>
      <c r="I155" s="292">
        <v>106500</v>
      </c>
      <c r="J155" s="272">
        <v>164583.66</v>
      </c>
      <c r="L155" s="272">
        <v>255.59</v>
      </c>
      <c r="O155" s="56">
        <v>975468.21</v>
      </c>
      <c r="P155" s="56">
        <v>5209136.26</v>
      </c>
      <c r="Q155" s="100">
        <v>477627.96</v>
      </c>
      <c r="T155" s="100">
        <v>317422</v>
      </c>
      <c r="U155" s="100">
        <v>28408.32</v>
      </c>
      <c r="V155" s="124">
        <v>480622</v>
      </c>
      <c r="Y155" s="124">
        <v>236046.83</v>
      </c>
      <c r="Z155" s="124">
        <v>119453.37</v>
      </c>
    </row>
    <row r="156" spans="1:29" x14ac:dyDescent="0.2">
      <c r="A156" s="56" t="s">
        <v>1721</v>
      </c>
      <c r="B156" s="123">
        <v>663084.57999999996</v>
      </c>
      <c r="C156" s="123">
        <v>68391.25</v>
      </c>
      <c r="D156" s="123">
        <v>191534.27</v>
      </c>
      <c r="F156" s="56">
        <v>955114.66</v>
      </c>
      <c r="G156" s="56">
        <v>163558.32</v>
      </c>
      <c r="I156" s="292">
        <v>3000</v>
      </c>
      <c r="J156" s="272">
        <v>97497.93</v>
      </c>
      <c r="O156" s="56">
        <v>362812.73</v>
      </c>
      <c r="P156" s="56">
        <v>2453318.4700000002</v>
      </c>
      <c r="Q156" s="100">
        <v>256057.65</v>
      </c>
      <c r="T156" s="100">
        <v>259497</v>
      </c>
      <c r="U156" s="100">
        <v>14410.72</v>
      </c>
      <c r="V156" s="124">
        <v>323697</v>
      </c>
      <c r="Y156" s="124">
        <v>211385.38</v>
      </c>
      <c r="Z156" s="124">
        <v>66655.83</v>
      </c>
    </row>
    <row r="157" spans="1:29" x14ac:dyDescent="0.2">
      <c r="A157" s="56" t="s">
        <v>1722</v>
      </c>
      <c r="B157" s="123">
        <v>911745.27</v>
      </c>
      <c r="C157" s="123">
        <v>119895.99</v>
      </c>
      <c r="D157" s="123">
        <v>312104.62</v>
      </c>
      <c r="F157" s="56">
        <v>336346.92</v>
      </c>
      <c r="G157" s="56">
        <v>1419156.34</v>
      </c>
      <c r="I157" s="292">
        <v>12740</v>
      </c>
      <c r="J157" s="272">
        <v>103406.23</v>
      </c>
      <c r="M157" s="56">
        <v>3100</v>
      </c>
      <c r="O157" s="56">
        <v>466613.94</v>
      </c>
      <c r="P157" s="56">
        <v>4517827.99</v>
      </c>
      <c r="Q157" s="100">
        <v>626025.68999999994</v>
      </c>
      <c r="T157" s="100">
        <v>458304</v>
      </c>
      <c r="U157" s="100">
        <v>37233.57</v>
      </c>
      <c r="V157" s="124">
        <v>615606.44999999995</v>
      </c>
      <c r="Y157" s="124">
        <v>192697.33</v>
      </c>
      <c r="Z157" s="124">
        <v>63057.09</v>
      </c>
    </row>
    <row r="158" spans="1:29" x14ac:dyDescent="0.2">
      <c r="A158" s="56" t="s">
        <v>1723</v>
      </c>
      <c r="B158" s="123">
        <v>792067.04</v>
      </c>
      <c r="C158" s="123">
        <v>12225.5</v>
      </c>
      <c r="D158" s="123">
        <v>28731.22</v>
      </c>
      <c r="F158" s="56">
        <v>609685.53</v>
      </c>
      <c r="G158" s="56">
        <v>179287.29</v>
      </c>
      <c r="I158" s="292">
        <v>0</v>
      </c>
      <c r="J158" s="272">
        <v>63942.35</v>
      </c>
      <c r="O158" s="56">
        <v>379920.23</v>
      </c>
      <c r="P158" s="56">
        <v>3061336.79</v>
      </c>
      <c r="Q158" s="100">
        <v>430139.32</v>
      </c>
      <c r="T158" s="100">
        <v>369663</v>
      </c>
      <c r="U158" s="100">
        <v>32626.720000000001</v>
      </c>
      <c r="V158" s="124">
        <v>516303</v>
      </c>
      <c r="Y158" s="124">
        <v>278819.5</v>
      </c>
      <c r="Z158" s="124">
        <v>75952.14</v>
      </c>
    </row>
    <row r="159" spans="1:29" x14ac:dyDescent="0.2">
      <c r="A159" s="56" t="s">
        <v>1724</v>
      </c>
      <c r="B159" s="123">
        <v>519290.02</v>
      </c>
      <c r="C159" s="123">
        <v>18706.5</v>
      </c>
      <c r="D159" s="123">
        <v>221648.98</v>
      </c>
      <c r="F159" s="56">
        <v>1783741.19</v>
      </c>
      <c r="G159" s="56">
        <v>546759.85</v>
      </c>
      <c r="I159" s="292">
        <v>0</v>
      </c>
      <c r="J159" s="272">
        <v>196226.79</v>
      </c>
      <c r="O159" s="56">
        <v>192873.54</v>
      </c>
      <c r="P159" s="56">
        <v>2227904.62</v>
      </c>
      <c r="Q159" s="100">
        <v>373445.23</v>
      </c>
      <c r="T159" s="100">
        <v>320279.40000000002</v>
      </c>
      <c r="U159" s="100">
        <v>11806.16</v>
      </c>
      <c r="V159" s="124">
        <v>468153.4</v>
      </c>
      <c r="Y159" s="124">
        <v>117946.3</v>
      </c>
      <c r="Z159" s="124">
        <v>19764.400000000001</v>
      </c>
    </row>
    <row r="160" spans="1:29" x14ac:dyDescent="0.2">
      <c r="A160" s="56" t="s">
        <v>1725</v>
      </c>
      <c r="B160" s="123">
        <v>675546.12</v>
      </c>
      <c r="C160" s="123">
        <v>72971.100000000006</v>
      </c>
      <c r="D160" s="123">
        <v>233489.92000000001</v>
      </c>
      <c r="F160" s="56">
        <v>1423458.79</v>
      </c>
      <c r="G160" s="56">
        <v>273551.06</v>
      </c>
      <c r="I160" s="292">
        <v>3000</v>
      </c>
      <c r="J160" s="272">
        <v>122662.6</v>
      </c>
      <c r="O160" s="56">
        <v>247322.07</v>
      </c>
      <c r="P160" s="56">
        <v>1652500.79</v>
      </c>
      <c r="Q160" s="100">
        <v>445004</v>
      </c>
      <c r="T160" s="100">
        <v>130452</v>
      </c>
      <c r="U160" s="100">
        <v>3190</v>
      </c>
      <c r="V160" s="124">
        <v>292842</v>
      </c>
      <c r="Y160" s="124">
        <v>190148.35</v>
      </c>
      <c r="Z160" s="124">
        <v>55689.87</v>
      </c>
    </row>
    <row r="161" spans="1:29" x14ac:dyDescent="0.2">
      <c r="A161" s="56" t="s">
        <v>1726</v>
      </c>
      <c r="B161" s="123">
        <v>698994.03</v>
      </c>
      <c r="C161" s="123">
        <v>0</v>
      </c>
      <c r="D161" s="123">
        <v>32558.560000000001</v>
      </c>
      <c r="F161" s="56">
        <v>1277479.8700000001</v>
      </c>
      <c r="G161" s="56">
        <v>419424.38</v>
      </c>
      <c r="I161" s="292"/>
      <c r="J161" s="272">
        <v>129368.57</v>
      </c>
      <c r="O161" s="56">
        <v>209121.19</v>
      </c>
      <c r="P161" s="56">
        <v>2038406.69</v>
      </c>
      <c r="Q161" s="100">
        <v>255162.57</v>
      </c>
      <c r="T161" s="100">
        <v>275860.5</v>
      </c>
      <c r="U161" s="100">
        <v>2000</v>
      </c>
      <c r="V161" s="124">
        <v>348805.5</v>
      </c>
      <c r="X161" s="124">
        <v>3390</v>
      </c>
      <c r="Y161" s="124">
        <v>93274.559999999998</v>
      </c>
      <c r="Z161" s="124">
        <v>118482.27</v>
      </c>
    </row>
    <row r="162" spans="1:29" x14ac:dyDescent="0.2">
      <c r="A162" s="56" t="s">
        <v>1727</v>
      </c>
      <c r="B162" s="123">
        <v>791845.13</v>
      </c>
      <c r="C162" s="123">
        <v>16445.73</v>
      </c>
      <c r="D162" s="123">
        <v>79088.81</v>
      </c>
      <c r="F162" s="56">
        <v>1199873.43</v>
      </c>
      <c r="G162" s="56">
        <v>331364.90999999997</v>
      </c>
      <c r="I162" s="292">
        <v>0</v>
      </c>
      <c r="J162" s="272">
        <v>74050</v>
      </c>
      <c r="O162" s="56">
        <v>440615.16</v>
      </c>
      <c r="P162" s="56">
        <v>2546107.46</v>
      </c>
      <c r="Q162" s="100">
        <v>505360.67</v>
      </c>
      <c r="T162" s="100">
        <v>286632.5</v>
      </c>
      <c r="U162" s="100">
        <v>29554.19</v>
      </c>
      <c r="V162" s="124">
        <v>454659.25</v>
      </c>
      <c r="Y162" s="124">
        <v>234564.62</v>
      </c>
      <c r="Z162" s="124">
        <v>74136.600000000006</v>
      </c>
      <c r="AC162" s="124">
        <v>10668</v>
      </c>
    </row>
    <row r="163" spans="1:29" x14ac:dyDescent="0.2">
      <c r="A163" s="56" t="s">
        <v>1728</v>
      </c>
      <c r="B163" s="123">
        <v>423029.15</v>
      </c>
      <c r="C163" s="123">
        <v>36454.81</v>
      </c>
      <c r="D163" s="123">
        <v>34918.550000000003</v>
      </c>
      <c r="F163" s="56">
        <v>352593.04</v>
      </c>
      <c r="G163" s="56">
        <v>378605.31</v>
      </c>
      <c r="I163" s="292">
        <v>9154</v>
      </c>
      <c r="J163" s="272">
        <v>56100</v>
      </c>
      <c r="O163" s="56">
        <v>253570.52</v>
      </c>
      <c r="P163" s="56">
        <v>2320392.7599999998</v>
      </c>
      <c r="Q163" s="100">
        <v>418739.29</v>
      </c>
      <c r="S163" s="100">
        <v>8.67</v>
      </c>
      <c r="T163" s="100">
        <v>207805.5</v>
      </c>
      <c r="U163" s="100">
        <v>11625.52</v>
      </c>
      <c r="V163" s="124">
        <v>330365.5</v>
      </c>
      <c r="Y163" s="124">
        <v>212479.76</v>
      </c>
      <c r="Z163" s="124">
        <v>69856.72</v>
      </c>
    </row>
    <row r="164" spans="1:29" x14ac:dyDescent="0.2">
      <c r="A164" s="56" t="s">
        <v>1777</v>
      </c>
      <c r="B164" s="123">
        <v>672048.94</v>
      </c>
      <c r="C164" s="123">
        <v>27347.5</v>
      </c>
      <c r="D164" s="123">
        <v>146989.07999999999</v>
      </c>
      <c r="F164" s="56">
        <v>1136931.93</v>
      </c>
      <c r="G164" s="56">
        <v>473204.24</v>
      </c>
      <c r="I164" s="292">
        <v>4000</v>
      </c>
      <c r="J164" s="272">
        <v>64451.64</v>
      </c>
      <c r="O164" s="56">
        <v>248865.98</v>
      </c>
      <c r="P164" s="56">
        <v>2754433.99</v>
      </c>
      <c r="Q164" s="100">
        <v>427094.79</v>
      </c>
      <c r="T164" s="100">
        <v>284991</v>
      </c>
      <c r="U164" s="100">
        <v>14029.32</v>
      </c>
      <c r="V164" s="124">
        <v>425811</v>
      </c>
      <c r="Y164" s="124">
        <v>212981</v>
      </c>
      <c r="Z164" s="124">
        <v>99837.78</v>
      </c>
    </row>
    <row r="165" spans="1:29" x14ac:dyDescent="0.2">
      <c r="A165" s="56" t="s">
        <v>1781</v>
      </c>
      <c r="B165" s="123">
        <v>909790.85</v>
      </c>
      <c r="C165" s="123">
        <v>1997</v>
      </c>
      <c r="D165" s="123">
        <v>101046.32</v>
      </c>
      <c r="F165" s="56">
        <v>534530</v>
      </c>
      <c r="G165" s="56">
        <v>261086.48</v>
      </c>
      <c r="I165" s="292">
        <v>27172</v>
      </c>
      <c r="J165" s="272">
        <v>66268</v>
      </c>
      <c r="K165" s="272">
        <v>16900</v>
      </c>
      <c r="O165" s="56">
        <v>738432.83</v>
      </c>
      <c r="P165" s="56">
        <v>4164124</v>
      </c>
      <c r="Q165" s="100">
        <v>519773.66</v>
      </c>
      <c r="T165" s="100">
        <v>466263</v>
      </c>
      <c r="U165" s="100">
        <v>31065.599999999999</v>
      </c>
      <c r="V165" s="124">
        <v>592833</v>
      </c>
      <c r="Y165" s="124">
        <v>287517.59999999998</v>
      </c>
      <c r="Z165" s="124">
        <v>24627.51</v>
      </c>
    </row>
    <row r="166" spans="1:29" x14ac:dyDescent="0.2">
      <c r="A166" s="56" t="s">
        <v>1785</v>
      </c>
      <c r="B166" s="123">
        <v>551383.86</v>
      </c>
      <c r="C166" s="123">
        <v>2430.31</v>
      </c>
      <c r="D166" s="123">
        <v>280287.5</v>
      </c>
      <c r="F166" s="56">
        <v>1008109.42</v>
      </c>
      <c r="G166" s="56">
        <v>334367.49</v>
      </c>
      <c r="I166" s="292">
        <v>0</v>
      </c>
      <c r="J166" s="272">
        <v>129430.29</v>
      </c>
      <c r="O166" s="56">
        <v>199922.07</v>
      </c>
      <c r="P166" s="56">
        <v>3254719.47</v>
      </c>
      <c r="Q166" s="100">
        <v>348648.5</v>
      </c>
      <c r="S166" s="100">
        <v>0.63</v>
      </c>
      <c r="T166" s="100">
        <v>203836.5</v>
      </c>
      <c r="U166" s="100">
        <v>12728.64</v>
      </c>
      <c r="V166" s="124">
        <v>297106.5</v>
      </c>
      <c r="Y166" s="124">
        <v>126431.95</v>
      </c>
      <c r="Z166" s="124">
        <v>80447.33</v>
      </c>
    </row>
    <row r="167" spans="1:29" x14ac:dyDescent="0.2">
      <c r="A167" s="56" t="s">
        <v>1729</v>
      </c>
      <c r="B167" s="123">
        <v>563331.35</v>
      </c>
      <c r="C167" s="123">
        <v>450963.49</v>
      </c>
      <c r="D167" s="123">
        <v>60610.65</v>
      </c>
      <c r="F167" s="56">
        <v>496537.61</v>
      </c>
      <c r="G167" s="56">
        <v>493493.32</v>
      </c>
      <c r="I167" s="292">
        <v>3000</v>
      </c>
      <c r="J167" s="272">
        <v>103922.12</v>
      </c>
      <c r="L167" s="272">
        <v>0</v>
      </c>
      <c r="N167" s="56">
        <v>38010.5</v>
      </c>
      <c r="P167" s="56">
        <v>4774273.9400000004</v>
      </c>
      <c r="Q167" s="100">
        <v>337927.6</v>
      </c>
      <c r="T167" s="100">
        <v>197599.5</v>
      </c>
      <c r="V167" s="124">
        <v>329729.5</v>
      </c>
      <c r="Y167" s="124">
        <v>202246.95</v>
      </c>
      <c r="Z167" s="124">
        <v>83406.3</v>
      </c>
    </row>
    <row r="168" spans="1:29" x14ac:dyDescent="0.2">
      <c r="A168" s="56" t="s">
        <v>1730</v>
      </c>
      <c r="B168" s="123">
        <v>269337.67</v>
      </c>
      <c r="C168" s="123">
        <v>20019.95</v>
      </c>
      <c r="D168" s="123">
        <v>31094.82</v>
      </c>
      <c r="F168" s="56">
        <v>904117.97</v>
      </c>
      <c r="G168" s="56">
        <v>413041.39</v>
      </c>
      <c r="I168" s="292">
        <v>1000</v>
      </c>
      <c r="J168" s="272">
        <v>80250</v>
      </c>
      <c r="L168" s="272">
        <v>0</v>
      </c>
      <c r="N168" s="56">
        <v>-260256.04</v>
      </c>
      <c r="O168" s="56">
        <v>-6050</v>
      </c>
      <c r="P168" s="56">
        <v>3320080.98</v>
      </c>
      <c r="Q168" s="100">
        <v>216557.05</v>
      </c>
      <c r="T168" s="100">
        <v>481755</v>
      </c>
      <c r="U168" s="100">
        <v>7880</v>
      </c>
      <c r="V168" s="124">
        <v>543735</v>
      </c>
      <c r="Y168" s="124">
        <v>150517.25</v>
      </c>
      <c r="Z168" s="124">
        <v>82779.03</v>
      </c>
    </row>
    <row r="169" spans="1:29" x14ac:dyDescent="0.2">
      <c r="A169" s="56" t="s">
        <v>1731</v>
      </c>
      <c r="B169" s="123">
        <v>192220.79</v>
      </c>
      <c r="C169" s="123">
        <v>192354.47</v>
      </c>
      <c r="D169" s="123">
        <v>34333.480000000003</v>
      </c>
      <c r="F169" s="56">
        <v>859662.24</v>
      </c>
      <c r="G169" s="56">
        <v>327169.44</v>
      </c>
      <c r="I169" s="292">
        <v>3000</v>
      </c>
      <c r="J169" s="272">
        <v>71321.539999999994</v>
      </c>
      <c r="L169" s="272">
        <v>704.36</v>
      </c>
      <c r="N169" s="56">
        <v>-239048.11</v>
      </c>
      <c r="O169" s="56">
        <v>3675</v>
      </c>
      <c r="P169" s="56">
        <v>2333757.04</v>
      </c>
      <c r="Q169" s="100">
        <v>292868.12</v>
      </c>
      <c r="T169" s="100">
        <v>348810</v>
      </c>
      <c r="V169" s="124">
        <v>446920</v>
      </c>
      <c r="Y169" s="124">
        <v>244664.09</v>
      </c>
      <c r="Z169" s="124">
        <v>69045.539999999994</v>
      </c>
    </row>
    <row r="170" spans="1:29" x14ac:dyDescent="0.2">
      <c r="A170" s="56" t="s">
        <v>1732</v>
      </c>
      <c r="B170" s="123">
        <v>1379022.38</v>
      </c>
      <c r="C170" s="123">
        <v>309706.86</v>
      </c>
      <c r="D170" s="123">
        <v>91173.34</v>
      </c>
      <c r="F170" s="56">
        <v>130963.96</v>
      </c>
      <c r="G170" s="56">
        <v>301402.77</v>
      </c>
      <c r="I170" s="292">
        <v>4840</v>
      </c>
      <c r="J170" s="272">
        <v>105118.7</v>
      </c>
      <c r="N170" s="56">
        <v>541546.69999999995</v>
      </c>
      <c r="O170" s="56">
        <v>18750.990000000002</v>
      </c>
      <c r="P170" s="56">
        <v>2500833.27</v>
      </c>
      <c r="Q170" s="100">
        <v>404459.98</v>
      </c>
      <c r="T170" s="100">
        <v>339186</v>
      </c>
      <c r="V170" s="124">
        <v>525628</v>
      </c>
      <c r="Y170" s="124">
        <v>211358.98</v>
      </c>
      <c r="Z170" s="124">
        <v>46938.3</v>
      </c>
    </row>
    <row r="171" spans="1:29" x14ac:dyDescent="0.2">
      <c r="A171" s="56" t="s">
        <v>1733</v>
      </c>
      <c r="B171" s="123">
        <v>1920126.17</v>
      </c>
      <c r="C171" s="123">
        <v>1906448.94</v>
      </c>
      <c r="D171" s="123">
        <v>93552.9</v>
      </c>
      <c r="F171" s="56">
        <v>576622.38</v>
      </c>
      <c r="G171" s="56">
        <v>762802.67</v>
      </c>
      <c r="I171" s="292">
        <v>1400</v>
      </c>
      <c r="J171" s="272">
        <v>142347.98000000001</v>
      </c>
      <c r="L171" s="272">
        <v>0</v>
      </c>
      <c r="N171" s="56">
        <v>1408404.31</v>
      </c>
      <c r="O171" s="56">
        <v>216</v>
      </c>
      <c r="P171" s="56">
        <v>1757956.06</v>
      </c>
      <c r="Q171" s="100">
        <v>832888.77</v>
      </c>
      <c r="R171" s="100">
        <v>85000</v>
      </c>
      <c r="T171" s="100">
        <v>368716.5</v>
      </c>
      <c r="V171" s="124">
        <v>517546.5</v>
      </c>
      <c r="Y171" s="124">
        <v>337514.06</v>
      </c>
      <c r="Z171" s="124">
        <v>100227.44</v>
      </c>
      <c r="AC171" s="124">
        <v>21600</v>
      </c>
    </row>
    <row r="172" spans="1:29" x14ac:dyDescent="0.2">
      <c r="A172" s="56" t="s">
        <v>1734</v>
      </c>
      <c r="B172" s="123">
        <v>363014.45</v>
      </c>
      <c r="C172" s="123">
        <v>196718.65</v>
      </c>
      <c r="D172" s="123">
        <v>21297.09</v>
      </c>
      <c r="F172" s="56">
        <v>906420.86</v>
      </c>
      <c r="G172" s="56">
        <v>151604.69</v>
      </c>
      <c r="I172" s="292">
        <v>3000</v>
      </c>
      <c r="J172" s="272">
        <v>92030.3</v>
      </c>
      <c r="N172" s="56">
        <v>-310797.40000000002</v>
      </c>
      <c r="P172" s="56">
        <v>2321876.0699999998</v>
      </c>
      <c r="Q172" s="100">
        <v>234584.72</v>
      </c>
      <c r="R172" s="100">
        <v>10000</v>
      </c>
      <c r="T172" s="100">
        <v>252850.5</v>
      </c>
      <c r="V172" s="124">
        <v>317965.5</v>
      </c>
      <c r="Y172" s="124">
        <v>228809.56</v>
      </c>
      <c r="Z172" s="124">
        <v>69243.3</v>
      </c>
      <c r="AC172" s="124">
        <v>2160</v>
      </c>
    </row>
    <row r="173" spans="1:29" x14ac:dyDescent="0.2">
      <c r="A173" s="56" t="s">
        <v>1735</v>
      </c>
      <c r="B173" s="123">
        <v>621007.32999999996</v>
      </c>
      <c r="C173" s="123">
        <v>607469.30000000005</v>
      </c>
      <c r="D173" s="123">
        <v>19880.07</v>
      </c>
      <c r="F173" s="56">
        <v>421369.37</v>
      </c>
      <c r="G173" s="56">
        <v>196500.42</v>
      </c>
      <c r="I173" s="292">
        <v>4000</v>
      </c>
      <c r="J173" s="272">
        <v>104927.29</v>
      </c>
      <c r="L173" s="272">
        <v>122.6</v>
      </c>
      <c r="N173" s="56">
        <v>98620.23</v>
      </c>
      <c r="P173" s="56">
        <v>2694098.62</v>
      </c>
      <c r="Q173" s="100">
        <v>307359.49</v>
      </c>
      <c r="R173" s="100">
        <v>30000</v>
      </c>
      <c r="T173" s="100">
        <v>263176.5</v>
      </c>
      <c r="V173" s="124">
        <v>378256.5</v>
      </c>
      <c r="Y173" s="124">
        <v>171424.87</v>
      </c>
      <c r="Z173" s="124">
        <v>59503.75</v>
      </c>
    </row>
    <row r="174" spans="1:29" x14ac:dyDescent="0.2">
      <c r="A174" s="56" t="s">
        <v>1775</v>
      </c>
      <c r="B174" s="123">
        <v>333882.09000000003</v>
      </c>
      <c r="C174" s="123">
        <v>221692</v>
      </c>
      <c r="D174" s="123">
        <v>14008.85</v>
      </c>
      <c r="F174" s="56">
        <v>642609.28</v>
      </c>
      <c r="G174" s="56">
        <v>196722.38</v>
      </c>
      <c r="I174" s="292">
        <v>0</v>
      </c>
      <c r="J174" s="272">
        <v>61910</v>
      </c>
      <c r="N174" s="56">
        <v>50221.99</v>
      </c>
      <c r="P174" s="56">
        <v>2583494.75</v>
      </c>
      <c r="Q174" s="100">
        <v>242148.34</v>
      </c>
      <c r="R174" s="100">
        <v>40000</v>
      </c>
      <c r="T174" s="100">
        <v>104265</v>
      </c>
      <c r="V174" s="124">
        <v>241592</v>
      </c>
      <c r="Y174" s="124">
        <v>141724.19</v>
      </c>
      <c r="Z174" s="124">
        <v>42584.67</v>
      </c>
      <c r="AC174" s="124">
        <v>1382.35</v>
      </c>
    </row>
    <row r="175" spans="1:29" x14ac:dyDescent="0.2">
      <c r="A175" s="56" t="s">
        <v>1786</v>
      </c>
      <c r="B175" s="123">
        <v>230376.79</v>
      </c>
      <c r="C175" s="123">
        <v>22727.65</v>
      </c>
      <c r="D175" s="123">
        <v>43536.34</v>
      </c>
      <c r="F175" s="56">
        <v>1248015.96</v>
      </c>
      <c r="G175" s="56">
        <v>71053.36</v>
      </c>
      <c r="I175" s="292"/>
      <c r="J175" s="272">
        <v>61425.43</v>
      </c>
      <c r="N175" s="56">
        <v>-227846.8</v>
      </c>
      <c r="P175" s="56">
        <v>2913433.4</v>
      </c>
      <c r="Q175" s="100">
        <v>209204.72</v>
      </c>
      <c r="T175" s="100">
        <v>173880</v>
      </c>
      <c r="V175" s="124">
        <v>225405</v>
      </c>
      <c r="X175" s="124">
        <v>2120</v>
      </c>
      <c r="Y175" s="124">
        <v>117379.32</v>
      </c>
      <c r="Z175" s="124">
        <v>38914.31</v>
      </c>
    </row>
    <row r="176" spans="1:29" x14ac:dyDescent="0.2">
      <c r="A176" s="56" t="s">
        <v>17</v>
      </c>
      <c r="B176" s="123">
        <v>1278807.3500000001</v>
      </c>
      <c r="C176" s="123">
        <v>49243.56</v>
      </c>
      <c r="D176" s="123">
        <v>153719.54</v>
      </c>
      <c r="F176" s="56">
        <v>1113981.05</v>
      </c>
      <c r="G176" s="56">
        <v>468124.2</v>
      </c>
      <c r="I176" s="292"/>
      <c r="J176" s="272">
        <v>788.5</v>
      </c>
      <c r="L176" s="272">
        <v>10000</v>
      </c>
      <c r="O176" s="56">
        <v>401051.84</v>
      </c>
      <c r="P176" s="56">
        <v>2535471.5499999998</v>
      </c>
      <c r="Q176" s="100">
        <v>538878.16</v>
      </c>
      <c r="T176" s="100">
        <v>155943</v>
      </c>
      <c r="V176" s="124">
        <v>431643</v>
      </c>
      <c r="W176" s="124">
        <v>450</v>
      </c>
      <c r="Y176" s="124">
        <v>243884.39</v>
      </c>
      <c r="Z176" s="124">
        <v>97340.61</v>
      </c>
      <c r="AC176" s="124">
        <v>180</v>
      </c>
    </row>
    <row r="177" spans="1:29" x14ac:dyDescent="0.2">
      <c r="A177" s="56" t="s">
        <v>18</v>
      </c>
      <c r="B177" s="123">
        <v>504977.72</v>
      </c>
      <c r="C177" s="123">
        <v>62200</v>
      </c>
      <c r="D177" s="123">
        <v>298487.26</v>
      </c>
      <c r="F177" s="56">
        <v>374816.27</v>
      </c>
      <c r="G177" s="56">
        <v>421056.19</v>
      </c>
      <c r="I177" s="292">
        <v>3500</v>
      </c>
      <c r="J177" s="272">
        <v>82423.72</v>
      </c>
      <c r="K177" s="272">
        <v>26850</v>
      </c>
      <c r="L177" s="272">
        <v>11127.5</v>
      </c>
      <c r="O177" s="56">
        <v>206733.42</v>
      </c>
      <c r="P177" s="56">
        <v>3491897.05</v>
      </c>
      <c r="Q177" s="100">
        <v>406550.52</v>
      </c>
      <c r="T177" s="100">
        <v>370966.1</v>
      </c>
      <c r="V177" s="124">
        <v>598556.1</v>
      </c>
      <c r="Y177" s="124">
        <v>308339.74</v>
      </c>
      <c r="Z177" s="124">
        <v>55274.13</v>
      </c>
    </row>
    <row r="178" spans="1:29" x14ac:dyDescent="0.2">
      <c r="A178" s="56" t="s">
        <v>1736</v>
      </c>
      <c r="B178" s="123">
        <v>340740.27</v>
      </c>
      <c r="C178" s="123">
        <v>14048.53</v>
      </c>
      <c r="D178" s="123">
        <v>153405.15</v>
      </c>
      <c r="F178" s="56">
        <v>9626368.5099999998</v>
      </c>
      <c r="G178" s="56">
        <v>3177032.31</v>
      </c>
      <c r="I178" s="292">
        <v>27785.83</v>
      </c>
      <c r="J178" s="272">
        <v>79453.36</v>
      </c>
      <c r="L178" s="272">
        <v>12</v>
      </c>
      <c r="O178" s="56">
        <v>89695.27</v>
      </c>
      <c r="P178" s="56">
        <v>2917750.69</v>
      </c>
      <c r="Q178" s="100">
        <v>612275.75</v>
      </c>
      <c r="R178" s="100">
        <v>472396.4</v>
      </c>
      <c r="T178" s="100">
        <v>463140</v>
      </c>
      <c r="U178" s="100">
        <v>18040</v>
      </c>
      <c r="V178" s="124">
        <v>1179733</v>
      </c>
      <c r="W178" s="124">
        <v>88050</v>
      </c>
      <c r="Y178" s="124">
        <v>384877.33</v>
      </c>
      <c r="Z178" s="124">
        <v>552401.55000000005</v>
      </c>
      <c r="AB178" s="124">
        <v>218811.62</v>
      </c>
    </row>
    <row r="179" spans="1:29" x14ac:dyDescent="0.2">
      <c r="A179" s="56" t="s">
        <v>19</v>
      </c>
      <c r="B179" s="123">
        <v>273746.21000000002</v>
      </c>
      <c r="C179" s="123">
        <v>34322.879999999997</v>
      </c>
      <c r="D179" s="123">
        <v>38602.46</v>
      </c>
      <c r="F179" s="56">
        <v>246761.33</v>
      </c>
      <c r="G179" s="56">
        <v>327541</v>
      </c>
      <c r="I179" s="292"/>
      <c r="M179" s="56">
        <v>215000</v>
      </c>
      <c r="O179" s="56">
        <v>84592.48</v>
      </c>
      <c r="P179" s="56">
        <v>3101018.9</v>
      </c>
      <c r="Q179" s="100">
        <v>300861.05</v>
      </c>
      <c r="V179" s="124">
        <v>64400</v>
      </c>
      <c r="Y179" s="124">
        <v>70306.399999999994</v>
      </c>
      <c r="Z179" s="124">
        <v>66651</v>
      </c>
    </row>
    <row r="180" spans="1:29" x14ac:dyDescent="0.2">
      <c r="A180" s="56" t="s">
        <v>20</v>
      </c>
      <c r="B180" s="123">
        <v>581895.28</v>
      </c>
      <c r="C180" s="123">
        <v>32327.73</v>
      </c>
      <c r="D180" s="123">
        <v>171586.67</v>
      </c>
      <c r="F180" s="56">
        <v>57319.42</v>
      </c>
      <c r="G180" s="56">
        <v>643227.28</v>
      </c>
      <c r="I180" s="292">
        <v>1012.3</v>
      </c>
      <c r="J180" s="272">
        <v>80156.990000000005</v>
      </c>
      <c r="K180" s="272">
        <v>70000</v>
      </c>
      <c r="L180" s="272">
        <v>10020.56</v>
      </c>
      <c r="O180" s="56">
        <v>292701.58</v>
      </c>
      <c r="P180" s="56">
        <v>254405.43</v>
      </c>
      <c r="Q180" s="100">
        <v>477235.37</v>
      </c>
      <c r="T180" s="100">
        <v>429131.4</v>
      </c>
      <c r="V180" s="124">
        <v>678941.4</v>
      </c>
      <c r="Y180" s="124">
        <v>188076</v>
      </c>
      <c r="Z180" s="124">
        <v>107922.93</v>
      </c>
    </row>
    <row r="181" spans="1:29" x14ac:dyDescent="0.2">
      <c r="A181" s="56" t="s">
        <v>21</v>
      </c>
      <c r="B181" s="123">
        <v>558438.53</v>
      </c>
      <c r="C181" s="123">
        <v>60179.5</v>
      </c>
      <c r="D181" s="123">
        <v>99339.520000000004</v>
      </c>
      <c r="F181" s="56">
        <v>1366830.85</v>
      </c>
      <c r="G181" s="56">
        <v>292263.46999999997</v>
      </c>
      <c r="I181" s="292">
        <v>154900</v>
      </c>
      <c r="J181" s="272">
        <v>103402.28</v>
      </c>
      <c r="K181" s="272">
        <v>114000</v>
      </c>
      <c r="L181" s="272">
        <v>10000</v>
      </c>
      <c r="O181" s="56">
        <v>360867.92</v>
      </c>
      <c r="P181" s="56">
        <v>4470863.96</v>
      </c>
      <c r="Q181" s="100">
        <v>1124324.18</v>
      </c>
      <c r="T181" s="100">
        <v>602663.30000000005</v>
      </c>
      <c r="V181" s="124">
        <v>843163.3</v>
      </c>
      <c r="W181" s="124">
        <v>320</v>
      </c>
      <c r="Y181" s="124">
        <v>140030.78</v>
      </c>
      <c r="Z181" s="124">
        <v>64812.75</v>
      </c>
    </row>
    <row r="182" spans="1:29" x14ac:dyDescent="0.2">
      <c r="A182" s="56" t="s">
        <v>22</v>
      </c>
      <c r="B182" s="123">
        <v>554940.57999999996</v>
      </c>
      <c r="C182" s="123">
        <v>31482.5</v>
      </c>
      <c r="D182" s="123">
        <v>126124.52</v>
      </c>
      <c r="F182" s="56">
        <v>155216.49</v>
      </c>
      <c r="G182" s="56">
        <v>113223.83</v>
      </c>
      <c r="I182" s="292">
        <v>13800</v>
      </c>
      <c r="J182" s="272">
        <v>103242.43</v>
      </c>
      <c r="K182" s="272">
        <v>68000</v>
      </c>
      <c r="L182" s="272">
        <v>12549.49</v>
      </c>
      <c r="O182" s="56">
        <v>-417003.77</v>
      </c>
      <c r="P182" s="56">
        <v>1315785.06</v>
      </c>
      <c r="Q182" s="100">
        <v>264760.59999999998</v>
      </c>
      <c r="T182" s="100">
        <v>681445.4</v>
      </c>
      <c r="V182" s="124">
        <v>845815.4</v>
      </c>
      <c r="Y182" s="124">
        <v>206775.76</v>
      </c>
      <c r="Z182" s="124">
        <v>61285.13</v>
      </c>
    </row>
    <row r="183" spans="1:29" x14ac:dyDescent="0.2">
      <c r="A183" s="56" t="s">
        <v>23</v>
      </c>
      <c r="B183" s="123">
        <v>735754.15</v>
      </c>
      <c r="C183" s="123">
        <v>15998.5</v>
      </c>
      <c r="D183" s="123">
        <v>270428.32</v>
      </c>
      <c r="F183" s="56">
        <v>934440.6</v>
      </c>
      <c r="G183" s="56">
        <v>365971.83</v>
      </c>
      <c r="I183" s="292">
        <v>1907</v>
      </c>
      <c r="J183" s="272">
        <v>75694.81</v>
      </c>
      <c r="K183" s="272">
        <v>59055</v>
      </c>
      <c r="L183" s="272">
        <v>70128.039999999994</v>
      </c>
      <c r="O183" s="56">
        <v>342393.35</v>
      </c>
      <c r="P183" s="56">
        <v>1137972.49</v>
      </c>
      <c r="Q183" s="100">
        <v>418257.91999999998</v>
      </c>
      <c r="R183" s="100">
        <v>83335</v>
      </c>
      <c r="T183" s="100">
        <v>564784.9</v>
      </c>
      <c r="V183" s="124">
        <v>795904.9</v>
      </c>
      <c r="Y183" s="124">
        <v>306289.73</v>
      </c>
      <c r="Z183" s="124">
        <v>66624.83</v>
      </c>
      <c r="AC183" s="124">
        <v>171750</v>
      </c>
    </row>
    <row r="184" spans="1:29" x14ac:dyDescent="0.2">
      <c r="A184" s="56" t="s">
        <v>24</v>
      </c>
      <c r="B184" s="123">
        <v>1168859.56</v>
      </c>
      <c r="C184" s="123">
        <v>42185.24</v>
      </c>
      <c r="D184" s="123">
        <v>151895.9</v>
      </c>
      <c r="F184" s="56">
        <v>1792484.2</v>
      </c>
      <c r="G184" s="56">
        <v>694640.39</v>
      </c>
      <c r="I184" s="292">
        <v>0</v>
      </c>
      <c r="J184" s="272">
        <v>97821.01</v>
      </c>
      <c r="K184" s="272">
        <v>4200</v>
      </c>
      <c r="L184" s="272">
        <v>10573.51</v>
      </c>
      <c r="O184" s="56">
        <v>855153.83</v>
      </c>
      <c r="P184" s="56">
        <v>1899168.01</v>
      </c>
      <c r="Q184" s="100">
        <v>702585.52</v>
      </c>
      <c r="T184" s="100">
        <v>253475.3</v>
      </c>
      <c r="V184" s="124">
        <v>550655.30000000005</v>
      </c>
      <c r="W184" s="124">
        <v>1000</v>
      </c>
      <c r="Y184" s="124">
        <v>274023.89</v>
      </c>
      <c r="Z184" s="124">
        <v>91663.88</v>
      </c>
    </row>
    <row r="185" spans="1:29" x14ac:dyDescent="0.2">
      <c r="A185" s="56" t="s">
        <v>25</v>
      </c>
      <c r="B185" s="123">
        <v>300995.53000000003</v>
      </c>
      <c r="C185" s="123">
        <v>38541.08</v>
      </c>
      <c r="D185" s="123">
        <v>171799.3</v>
      </c>
      <c r="F185" s="56">
        <v>863709.69</v>
      </c>
      <c r="G185" s="56">
        <v>262740.18</v>
      </c>
      <c r="I185" s="292">
        <v>2400</v>
      </c>
      <c r="J185" s="272">
        <v>93437.7</v>
      </c>
      <c r="K185" s="272">
        <v>68100</v>
      </c>
      <c r="L185" s="272">
        <v>10962.55</v>
      </c>
      <c r="O185" s="56">
        <v>177061.27</v>
      </c>
      <c r="P185" s="56">
        <v>4128965.53</v>
      </c>
      <c r="Q185" s="100">
        <v>328955.95</v>
      </c>
      <c r="R185" s="100">
        <v>151900</v>
      </c>
      <c r="T185" s="100">
        <v>234257.8</v>
      </c>
      <c r="V185" s="124">
        <v>392827.8</v>
      </c>
      <c r="W185" s="124">
        <v>360</v>
      </c>
      <c r="Y185" s="124">
        <v>393734.42</v>
      </c>
      <c r="Z185" s="124">
        <v>53412.44</v>
      </c>
    </row>
    <row r="186" spans="1:29" x14ac:dyDescent="0.2">
      <c r="A186" s="56" t="s">
        <v>26</v>
      </c>
      <c r="B186" s="123">
        <v>491565.57</v>
      </c>
      <c r="C186" s="123">
        <v>17844.900000000001</v>
      </c>
      <c r="D186" s="123">
        <v>184689.02</v>
      </c>
      <c r="F186" s="56">
        <v>267044.26</v>
      </c>
      <c r="G186" s="56">
        <v>565544.35</v>
      </c>
      <c r="I186" s="292">
        <v>0</v>
      </c>
      <c r="J186" s="272">
        <v>81987.3</v>
      </c>
      <c r="K186" s="272">
        <v>31900</v>
      </c>
      <c r="L186" s="272">
        <v>10245.75</v>
      </c>
      <c r="O186" s="56">
        <v>318017.68</v>
      </c>
      <c r="P186" s="56">
        <v>1898710.57</v>
      </c>
      <c r="Q186" s="100">
        <v>282864.64000000001</v>
      </c>
      <c r="T186" s="100">
        <v>608056.5</v>
      </c>
      <c r="V186" s="124">
        <v>812146.5</v>
      </c>
      <c r="W186" s="124">
        <v>510</v>
      </c>
      <c r="Y186" s="124">
        <v>186660.03</v>
      </c>
      <c r="Z186" s="124">
        <v>34354.5</v>
      </c>
    </row>
    <row r="187" spans="1:29" x14ac:dyDescent="0.2">
      <c r="A187" s="56" t="s">
        <v>27</v>
      </c>
      <c r="B187" s="123">
        <v>406976.22</v>
      </c>
      <c r="C187" s="123">
        <v>25459.23</v>
      </c>
      <c r="D187" s="123">
        <v>23217.27</v>
      </c>
      <c r="F187" s="56">
        <v>211236.39</v>
      </c>
      <c r="G187" s="56">
        <v>725926.31</v>
      </c>
      <c r="I187" s="292">
        <v>4500</v>
      </c>
      <c r="J187" s="272">
        <v>83771.429999999993</v>
      </c>
      <c r="L187" s="272">
        <v>12039.7</v>
      </c>
      <c r="O187" s="56">
        <v>-649216.43999999994</v>
      </c>
      <c r="P187" s="56">
        <v>2242933.0699999998</v>
      </c>
      <c r="Q187" s="100">
        <v>301366.13</v>
      </c>
      <c r="T187" s="100">
        <v>381400.4</v>
      </c>
      <c r="V187" s="124">
        <v>580330.4</v>
      </c>
      <c r="Y187" s="124">
        <v>196188.63</v>
      </c>
      <c r="Z187" s="124">
        <v>71118.509999999995</v>
      </c>
      <c r="AB187" s="124">
        <v>35604.379999999997</v>
      </c>
    </row>
    <row r="188" spans="1:29" x14ac:dyDescent="0.2">
      <c r="A188" s="56" t="s">
        <v>1778</v>
      </c>
      <c r="B188" s="123">
        <v>161602.79</v>
      </c>
      <c r="C188" s="123">
        <v>14622</v>
      </c>
      <c r="D188" s="123">
        <v>84060.7</v>
      </c>
      <c r="F188" s="56">
        <v>879297.35</v>
      </c>
      <c r="G188" s="56">
        <v>376883.49</v>
      </c>
      <c r="I188" s="292">
        <v>9470</v>
      </c>
      <c r="J188" s="272">
        <v>69419.350000000006</v>
      </c>
      <c r="L188" s="272">
        <v>10000</v>
      </c>
      <c r="O188" s="56">
        <v>118897.68</v>
      </c>
      <c r="P188" s="56">
        <v>3605471.06</v>
      </c>
      <c r="Q188" s="100">
        <v>319864.06</v>
      </c>
      <c r="T188" s="100">
        <v>308470</v>
      </c>
      <c r="V188" s="124">
        <v>534580</v>
      </c>
      <c r="Y188" s="124">
        <v>161318.32999999999</v>
      </c>
      <c r="Z188" s="124">
        <v>84173.77</v>
      </c>
    </row>
    <row r="189" spans="1:29" x14ac:dyDescent="0.2">
      <c r="A189" s="56" t="s">
        <v>29</v>
      </c>
      <c r="B189" s="123">
        <v>673713.39</v>
      </c>
      <c r="C189" s="123">
        <v>163962.87</v>
      </c>
      <c r="D189" s="123">
        <v>278480.62</v>
      </c>
      <c r="F189" s="56">
        <v>2122071.35</v>
      </c>
      <c r="G189" s="56">
        <v>296547.61</v>
      </c>
      <c r="I189" s="292">
        <v>1362</v>
      </c>
      <c r="J189" s="272">
        <v>83276.69</v>
      </c>
      <c r="L189" s="272">
        <v>146190.79</v>
      </c>
      <c r="O189" s="56">
        <v>383311.47</v>
      </c>
      <c r="P189" s="56">
        <v>3600900</v>
      </c>
      <c r="Q189" s="100">
        <v>375568.76</v>
      </c>
      <c r="T189" s="100">
        <v>389248.2</v>
      </c>
      <c r="U189" s="100">
        <v>438000</v>
      </c>
      <c r="V189" s="124">
        <v>580498.19999999995</v>
      </c>
      <c r="Y189" s="124">
        <v>223717.56</v>
      </c>
      <c r="Z189" s="124">
        <v>109992.99</v>
      </c>
    </row>
    <row r="190" spans="1:29" x14ac:dyDescent="0.2">
      <c r="A190" s="56" t="s">
        <v>1737</v>
      </c>
      <c r="B190" s="123">
        <v>394294.85</v>
      </c>
      <c r="C190" s="123">
        <v>9934</v>
      </c>
      <c r="D190" s="123">
        <v>78550.2</v>
      </c>
      <c r="F190" s="56">
        <v>777321.88</v>
      </c>
      <c r="G190" s="56">
        <v>675.36</v>
      </c>
      <c r="I190" s="292">
        <v>0</v>
      </c>
      <c r="J190" s="272">
        <v>50972</v>
      </c>
      <c r="L190" s="272">
        <v>3833.5</v>
      </c>
      <c r="O190" s="56">
        <v>79208.149999999994</v>
      </c>
      <c r="P190" s="56">
        <v>2938659.03</v>
      </c>
      <c r="Q190" s="100">
        <v>354090.32</v>
      </c>
      <c r="T190" s="100">
        <v>423697.59</v>
      </c>
      <c r="U190" s="100">
        <v>2500</v>
      </c>
      <c r="V190" s="124">
        <v>519692.59</v>
      </c>
      <c r="Y190" s="124">
        <v>120530.88</v>
      </c>
      <c r="Z190" s="124">
        <v>59810.87</v>
      </c>
    </row>
    <row r="191" spans="1:29" x14ac:dyDescent="0.2">
      <c r="A191" s="56" t="s">
        <v>1738</v>
      </c>
      <c r="B191" s="123">
        <v>108066.23</v>
      </c>
      <c r="C191" s="123">
        <v>1275</v>
      </c>
      <c r="D191" s="123">
        <v>176457.52</v>
      </c>
      <c r="F191" s="56">
        <v>1792508.81</v>
      </c>
      <c r="G191" s="56">
        <v>603624.84</v>
      </c>
      <c r="I191" s="292"/>
      <c r="J191" s="272">
        <v>66595.61</v>
      </c>
      <c r="L191" s="272">
        <v>527.4</v>
      </c>
      <c r="O191" s="56">
        <v>11100</v>
      </c>
      <c r="P191" s="56">
        <v>309271.51</v>
      </c>
      <c r="Q191" s="100">
        <v>353981.42</v>
      </c>
      <c r="T191" s="100">
        <v>386708</v>
      </c>
      <c r="U191" s="100">
        <v>3000</v>
      </c>
      <c r="V191" s="124">
        <v>484028</v>
      </c>
      <c r="Y191" s="124">
        <v>133827.26</v>
      </c>
      <c r="Z191" s="124">
        <v>7860.21</v>
      </c>
    </row>
    <row r="192" spans="1:29" x14ac:dyDescent="0.2">
      <c r="A192" s="56" t="s">
        <v>1739</v>
      </c>
      <c r="B192" s="123">
        <v>176685.59</v>
      </c>
      <c r="C192" s="123">
        <v>112800</v>
      </c>
      <c r="D192" s="123">
        <v>88331.87</v>
      </c>
      <c r="F192" s="56">
        <v>2661029.7999999998</v>
      </c>
      <c r="G192" s="56">
        <v>262493.52</v>
      </c>
      <c r="I192" s="292">
        <v>0</v>
      </c>
      <c r="J192" s="272">
        <v>79637</v>
      </c>
      <c r="L192" s="272">
        <v>4082.97</v>
      </c>
      <c r="O192" s="56">
        <v>152128.44</v>
      </c>
      <c r="P192" s="56">
        <v>2920045.89</v>
      </c>
      <c r="Q192" s="100">
        <v>348455.26</v>
      </c>
      <c r="T192" s="100">
        <v>616415.15</v>
      </c>
      <c r="U192" s="100">
        <v>8240</v>
      </c>
      <c r="V192" s="124">
        <v>795565.15</v>
      </c>
      <c r="Y192" s="124">
        <v>168166.19</v>
      </c>
      <c r="Z192" s="124">
        <v>104959.44</v>
      </c>
    </row>
    <row r="193" spans="1:27" x14ac:dyDescent="0.2">
      <c r="A193" s="56" t="s">
        <v>1740</v>
      </c>
      <c r="B193" s="123">
        <v>488083.07</v>
      </c>
      <c r="C193" s="123">
        <v>3260</v>
      </c>
      <c r="D193" s="123">
        <v>68402.210000000006</v>
      </c>
      <c r="F193" s="56">
        <v>507408.04</v>
      </c>
      <c r="G193" s="56">
        <v>390954.81</v>
      </c>
      <c r="I193" s="292">
        <v>0</v>
      </c>
      <c r="J193" s="272">
        <v>64040</v>
      </c>
      <c r="O193" s="56">
        <v>48123.09</v>
      </c>
      <c r="P193" s="56">
        <v>2662416.9900000002</v>
      </c>
      <c r="Q193" s="100">
        <v>329348.28000000003</v>
      </c>
      <c r="T193" s="100">
        <v>234297</v>
      </c>
      <c r="U193" s="100">
        <v>3000</v>
      </c>
      <c r="V193" s="124">
        <v>333337</v>
      </c>
      <c r="Y193" s="124">
        <v>136655.63</v>
      </c>
      <c r="Z193" s="124">
        <v>43647.6</v>
      </c>
    </row>
    <row r="194" spans="1:27" x14ac:dyDescent="0.2">
      <c r="A194" s="56" t="s">
        <v>1741</v>
      </c>
      <c r="B194" s="123">
        <v>630815.30000000005</v>
      </c>
      <c r="C194" s="123">
        <v>0</v>
      </c>
      <c r="D194" s="123">
        <v>48713.34</v>
      </c>
      <c r="F194" s="56">
        <v>303946.7</v>
      </c>
      <c r="G194" s="56">
        <v>206364.27</v>
      </c>
      <c r="I194" s="292">
        <v>0</v>
      </c>
      <c r="J194" s="272">
        <v>67823.8</v>
      </c>
      <c r="L194" s="272">
        <v>573.05999999999995</v>
      </c>
      <c r="O194" s="56">
        <v>18000</v>
      </c>
      <c r="P194" s="56">
        <v>2577037.9500000002</v>
      </c>
      <c r="Q194" s="100">
        <v>389320.91</v>
      </c>
      <c r="T194" s="100">
        <v>136720.5</v>
      </c>
      <c r="V194" s="124">
        <v>305140.5</v>
      </c>
      <c r="Y194" s="124">
        <v>217390.71</v>
      </c>
      <c r="Z194" s="124">
        <v>46384.17</v>
      </c>
    </row>
    <row r="195" spans="1:27" x14ac:dyDescent="0.2">
      <c r="A195" s="56" t="s">
        <v>1742</v>
      </c>
      <c r="B195" s="123">
        <v>1038782.27</v>
      </c>
      <c r="C195" s="123">
        <v>26391</v>
      </c>
      <c r="D195" s="123">
        <v>70479.320000000007</v>
      </c>
      <c r="F195" s="56">
        <v>782871.14</v>
      </c>
      <c r="G195" s="56">
        <v>660299.46</v>
      </c>
      <c r="I195" s="292"/>
      <c r="J195" s="272">
        <v>63150</v>
      </c>
      <c r="L195" s="272">
        <v>67437.62</v>
      </c>
      <c r="O195" s="56">
        <v>346409.94</v>
      </c>
      <c r="P195" s="56">
        <v>2987149.95</v>
      </c>
      <c r="Q195" s="100">
        <v>360292.22</v>
      </c>
      <c r="T195" s="100">
        <v>211530</v>
      </c>
      <c r="V195" s="124">
        <v>387000</v>
      </c>
      <c r="Y195" s="124">
        <v>197182.42</v>
      </c>
      <c r="Z195" s="124">
        <v>89600.55</v>
      </c>
    </row>
    <row r="196" spans="1:27" x14ac:dyDescent="0.2">
      <c r="A196" s="56" t="s">
        <v>1743</v>
      </c>
      <c r="B196" s="123">
        <v>795287.17</v>
      </c>
      <c r="C196" s="123">
        <v>12132.74</v>
      </c>
      <c r="D196" s="123">
        <v>168162.93</v>
      </c>
      <c r="F196" s="56">
        <v>3294816.66</v>
      </c>
      <c r="G196" s="56">
        <v>310790.53000000003</v>
      </c>
      <c r="I196" s="292">
        <v>0</v>
      </c>
      <c r="J196" s="272">
        <v>0</v>
      </c>
      <c r="K196" s="272">
        <v>16300</v>
      </c>
      <c r="L196" s="272">
        <v>934.57</v>
      </c>
      <c r="O196" s="56">
        <v>178471.18</v>
      </c>
      <c r="P196" s="56">
        <v>2987149.95</v>
      </c>
      <c r="Q196" s="100">
        <v>260561.32</v>
      </c>
      <c r="T196" s="100">
        <v>467100</v>
      </c>
      <c r="V196" s="124">
        <v>488807</v>
      </c>
      <c r="Y196" s="124">
        <v>202271.48</v>
      </c>
      <c r="Z196" s="124">
        <v>1771.77</v>
      </c>
    </row>
    <row r="197" spans="1:27" x14ac:dyDescent="0.2">
      <c r="A197" s="56" t="s">
        <v>1744</v>
      </c>
      <c r="B197" s="123">
        <v>790063.26</v>
      </c>
      <c r="C197" s="123">
        <v>22441</v>
      </c>
      <c r="D197" s="123">
        <v>62621.67</v>
      </c>
      <c r="F197" s="56">
        <v>728108.64</v>
      </c>
      <c r="G197" s="56">
        <v>207739.76</v>
      </c>
      <c r="I197" s="292">
        <v>0</v>
      </c>
      <c r="J197" s="272">
        <v>25140</v>
      </c>
      <c r="L197" s="272">
        <v>0</v>
      </c>
      <c r="O197" s="56">
        <v>321172.95</v>
      </c>
      <c r="P197" s="56">
        <v>2090614.96</v>
      </c>
      <c r="Q197" s="100">
        <v>268600.82</v>
      </c>
      <c r="T197" s="100">
        <v>392473.2</v>
      </c>
      <c r="V197" s="124">
        <v>505223.2</v>
      </c>
      <c r="Y197" s="124">
        <v>153073.23000000001</v>
      </c>
      <c r="Z197" s="124">
        <v>50432.25</v>
      </c>
      <c r="AA197" s="124">
        <v>0</v>
      </c>
    </row>
    <row r="198" spans="1:27" x14ac:dyDescent="0.2">
      <c r="A198" s="56" t="s">
        <v>1745</v>
      </c>
      <c r="B198" s="123">
        <v>883578.68</v>
      </c>
      <c r="C198" s="123">
        <v>288148.89</v>
      </c>
      <c r="D198" s="123">
        <v>103877.07</v>
      </c>
      <c r="F198" s="56">
        <v>579444.49</v>
      </c>
      <c r="G198" s="56">
        <v>570366.42000000004</v>
      </c>
      <c r="I198" s="292"/>
      <c r="J198" s="272">
        <v>92460</v>
      </c>
      <c r="L198" s="272">
        <v>371.71</v>
      </c>
      <c r="O198" s="56">
        <v>12488.66</v>
      </c>
      <c r="P198" s="56">
        <v>433496.95</v>
      </c>
      <c r="Q198" s="100">
        <v>648820.31999999995</v>
      </c>
      <c r="T198" s="100">
        <v>399660</v>
      </c>
      <c r="V198" s="124">
        <v>508885</v>
      </c>
      <c r="W198" s="124">
        <v>400</v>
      </c>
      <c r="Y198" s="124">
        <v>234490.07</v>
      </c>
      <c r="Z198" s="124">
        <v>70943.02</v>
      </c>
    </row>
    <row r="199" spans="1:27" x14ac:dyDescent="0.2">
      <c r="A199" s="56" t="s">
        <v>1746</v>
      </c>
      <c r="B199" s="123">
        <v>699837.01</v>
      </c>
      <c r="C199" s="123">
        <v>0</v>
      </c>
      <c r="D199" s="123">
        <v>121164.89</v>
      </c>
      <c r="E199" s="123">
        <v>7374</v>
      </c>
      <c r="F199" s="56">
        <v>1083008.98</v>
      </c>
      <c r="G199" s="56">
        <v>-133789.04</v>
      </c>
      <c r="I199" s="292">
        <v>24500</v>
      </c>
      <c r="J199" s="272">
        <v>122113.61</v>
      </c>
      <c r="K199" s="272">
        <v>7640</v>
      </c>
      <c r="O199" s="56">
        <v>-1731260.95</v>
      </c>
      <c r="P199" s="56">
        <v>4047651.72</v>
      </c>
      <c r="Q199" s="100">
        <v>110606.97</v>
      </c>
      <c r="T199" s="100">
        <v>399720</v>
      </c>
      <c r="V199" s="124">
        <v>490686</v>
      </c>
      <c r="Y199" s="124">
        <v>133021.54999999999</v>
      </c>
      <c r="Z199" s="124">
        <v>374968.68</v>
      </c>
    </row>
    <row r="200" spans="1:27" x14ac:dyDescent="0.2">
      <c r="A200" s="56" t="s">
        <v>1747</v>
      </c>
      <c r="B200" s="123">
        <v>439810.4</v>
      </c>
      <c r="C200" s="123">
        <v>19400</v>
      </c>
      <c r="D200" s="123">
        <v>98198.98</v>
      </c>
      <c r="E200" s="123">
        <v>0</v>
      </c>
      <c r="F200" s="56">
        <v>841375.78</v>
      </c>
      <c r="G200" s="56">
        <v>323927.5</v>
      </c>
      <c r="I200" s="292">
        <v>3500</v>
      </c>
      <c r="J200" s="272">
        <v>91950.73</v>
      </c>
      <c r="O200" s="56">
        <v>898871.81</v>
      </c>
      <c r="P200" s="56">
        <v>769808.6</v>
      </c>
      <c r="Q200" s="100">
        <v>209051.01</v>
      </c>
      <c r="T200" s="100">
        <v>295549.5</v>
      </c>
      <c r="V200" s="124">
        <v>399049.5</v>
      </c>
      <c r="Y200" s="124">
        <v>137229.17000000001</v>
      </c>
      <c r="Z200" s="124">
        <v>45112.02</v>
      </c>
    </row>
    <row r="201" spans="1:27" x14ac:dyDescent="0.2">
      <c r="A201" s="56" t="s">
        <v>1748</v>
      </c>
      <c r="B201" s="123">
        <v>213852.57</v>
      </c>
      <c r="C201" s="123">
        <v>136320.53</v>
      </c>
      <c r="D201" s="123">
        <v>33877.19</v>
      </c>
      <c r="E201" s="123">
        <v>0</v>
      </c>
      <c r="F201" s="56">
        <v>1017354.11</v>
      </c>
      <c r="G201" s="56">
        <v>190474.05</v>
      </c>
      <c r="I201" s="292">
        <v>8500</v>
      </c>
      <c r="J201" s="272">
        <v>24390</v>
      </c>
      <c r="K201" s="272">
        <v>57679</v>
      </c>
      <c r="O201" s="56">
        <v>1838407.9</v>
      </c>
      <c r="Q201" s="100">
        <v>222072.22</v>
      </c>
      <c r="R201" s="100">
        <v>195000</v>
      </c>
      <c r="T201" s="100">
        <v>306852</v>
      </c>
      <c r="V201" s="124">
        <v>474082</v>
      </c>
      <c r="Y201" s="124">
        <v>331690.36</v>
      </c>
      <c r="Z201" s="124">
        <v>40593.75</v>
      </c>
    </row>
    <row r="202" spans="1:27" x14ac:dyDescent="0.2">
      <c r="A202" s="56" t="s">
        <v>1749</v>
      </c>
      <c r="B202" s="123">
        <v>119867.16</v>
      </c>
      <c r="C202" s="123">
        <v>0</v>
      </c>
      <c r="D202" s="123">
        <v>34634.61</v>
      </c>
      <c r="E202" s="123">
        <v>0</v>
      </c>
      <c r="F202" s="56">
        <v>880519.87</v>
      </c>
      <c r="G202" s="56">
        <v>408436.7</v>
      </c>
      <c r="I202" s="292">
        <v>4000</v>
      </c>
      <c r="J202" s="272">
        <v>49500</v>
      </c>
      <c r="O202" s="56">
        <v>-537437.31000000006</v>
      </c>
      <c r="P202" s="56">
        <v>2464354.4300000002</v>
      </c>
      <c r="Q202" s="100">
        <v>106874.52</v>
      </c>
      <c r="T202" s="100">
        <v>247033.5</v>
      </c>
      <c r="V202" s="124">
        <v>359563.5</v>
      </c>
      <c r="Y202" s="124">
        <v>130171.23</v>
      </c>
      <c r="Z202" s="124">
        <v>87786.5</v>
      </c>
    </row>
    <row r="203" spans="1:27" x14ac:dyDescent="0.2">
      <c r="A203" s="56" t="s">
        <v>1750</v>
      </c>
      <c r="B203" s="123">
        <v>562010.18999999994</v>
      </c>
      <c r="C203" s="123">
        <v>0</v>
      </c>
      <c r="D203" s="123">
        <v>178047.73</v>
      </c>
      <c r="F203" s="56">
        <v>1363711.07</v>
      </c>
      <c r="G203" s="56">
        <v>288395.56</v>
      </c>
      <c r="I203" s="292">
        <v>76144</v>
      </c>
      <c r="J203" s="272">
        <v>91937.48</v>
      </c>
      <c r="O203" s="56">
        <v>1079706.33</v>
      </c>
      <c r="P203" s="56">
        <v>1488605.78</v>
      </c>
      <c r="Q203" s="100">
        <v>226569.04</v>
      </c>
      <c r="T203" s="100">
        <v>402537</v>
      </c>
      <c r="V203" s="124">
        <v>571247</v>
      </c>
      <c r="Y203" s="124">
        <v>134898.66</v>
      </c>
      <c r="Z203" s="124">
        <v>78213.73</v>
      </c>
    </row>
    <row r="204" spans="1:27" x14ac:dyDescent="0.2">
      <c r="A204" s="56" t="s">
        <v>1751</v>
      </c>
      <c r="B204" s="123">
        <v>521671.7</v>
      </c>
      <c r="C204" s="123">
        <v>10300</v>
      </c>
      <c r="D204" s="123">
        <v>13685.9</v>
      </c>
      <c r="E204" s="123">
        <v>691</v>
      </c>
      <c r="F204" s="56">
        <v>245720.23</v>
      </c>
      <c r="G204" s="56">
        <v>150961.17000000001</v>
      </c>
      <c r="I204" s="292">
        <v>52050</v>
      </c>
      <c r="J204" s="272">
        <v>21771.81</v>
      </c>
      <c r="K204" s="272">
        <v>400</v>
      </c>
      <c r="O204" s="56">
        <v>-1592681.02</v>
      </c>
      <c r="P204" s="56">
        <v>2328715.77</v>
      </c>
      <c r="Q204" s="100">
        <v>96680.18</v>
      </c>
      <c r="R204" s="100">
        <v>205800</v>
      </c>
      <c r="T204" s="100">
        <v>313110</v>
      </c>
      <c r="V204" s="124">
        <v>349070</v>
      </c>
      <c r="Y204" s="124">
        <v>105973.45</v>
      </c>
      <c r="Z204" s="124">
        <v>25975.29</v>
      </c>
    </row>
    <row r="205" spans="1:27" x14ac:dyDescent="0.2">
      <c r="A205" s="56" t="s">
        <v>1752</v>
      </c>
      <c r="B205" s="123">
        <v>777915.76</v>
      </c>
      <c r="C205" s="123">
        <v>0</v>
      </c>
      <c r="D205" s="123">
        <v>149243.5</v>
      </c>
      <c r="F205" s="56">
        <v>2293712.15</v>
      </c>
      <c r="G205" s="56">
        <v>440176.82</v>
      </c>
      <c r="I205" s="292">
        <v>13500</v>
      </c>
      <c r="J205" s="272">
        <v>24060</v>
      </c>
      <c r="O205" s="56">
        <v>-320180.18</v>
      </c>
      <c r="P205" s="56">
        <v>4119895.74</v>
      </c>
      <c r="Q205" s="100">
        <v>39085.85</v>
      </c>
      <c r="T205" s="100">
        <v>332031</v>
      </c>
      <c r="V205" s="124">
        <v>369211</v>
      </c>
      <c r="Y205" s="124">
        <v>153391.91</v>
      </c>
      <c r="Z205" s="124">
        <v>22882.27</v>
      </c>
    </row>
    <row r="206" spans="1:27" x14ac:dyDescent="0.2">
      <c r="A206" s="56" t="s">
        <v>1776</v>
      </c>
      <c r="B206" s="123">
        <v>632339.24</v>
      </c>
      <c r="C206" s="123">
        <v>30442.95</v>
      </c>
      <c r="D206" s="123">
        <v>109088.81</v>
      </c>
      <c r="F206" s="56">
        <v>681316.46</v>
      </c>
      <c r="G206" s="56">
        <v>79425.58</v>
      </c>
      <c r="I206" s="292">
        <v>22600</v>
      </c>
      <c r="J206" s="272">
        <v>35835.589999999997</v>
      </c>
      <c r="O206" s="56">
        <v>-1374289.93</v>
      </c>
      <c r="P206" s="56">
        <v>2992215.82</v>
      </c>
      <c r="Q206" s="100">
        <v>238119.14</v>
      </c>
      <c r="T206" s="100">
        <v>577530</v>
      </c>
      <c r="V206" s="124">
        <v>632100</v>
      </c>
      <c r="X206" s="124">
        <v>1968</v>
      </c>
      <c r="Y206" s="124">
        <v>135575.91</v>
      </c>
      <c r="Z206" s="124">
        <v>67243.41</v>
      </c>
    </row>
    <row r="207" spans="1:27" x14ac:dyDescent="0.2">
      <c r="A207" s="56" t="s">
        <v>1787</v>
      </c>
      <c r="B207" s="123">
        <v>171777.13</v>
      </c>
      <c r="C207" s="123">
        <v>0</v>
      </c>
      <c r="D207" s="123">
        <v>30234.99</v>
      </c>
      <c r="F207" s="56">
        <v>1273157.48</v>
      </c>
      <c r="G207" s="56">
        <v>207536.79</v>
      </c>
      <c r="I207" s="292">
        <v>4800</v>
      </c>
      <c r="J207" s="272">
        <v>22085</v>
      </c>
      <c r="O207" s="56">
        <v>1010547.35</v>
      </c>
      <c r="P207" s="56">
        <v>889745.48</v>
      </c>
      <c r="Q207" s="100">
        <v>57162.73</v>
      </c>
      <c r="R207" s="100">
        <v>91600</v>
      </c>
      <c r="V207" s="124">
        <v>40870</v>
      </c>
      <c r="X207" s="124">
        <v>8960</v>
      </c>
      <c r="Y207" s="124">
        <v>100875.91</v>
      </c>
      <c r="Z207" s="124">
        <v>40174.14</v>
      </c>
    </row>
    <row r="208" spans="1:27" x14ac:dyDescent="0.2">
      <c r="A208" s="56" t="s">
        <v>1753</v>
      </c>
      <c r="B208" s="123">
        <v>768936.25</v>
      </c>
      <c r="C208" s="123">
        <v>52910</v>
      </c>
      <c r="D208" s="123">
        <v>75923.710000000006</v>
      </c>
      <c r="F208" s="56">
        <v>2009967.82</v>
      </c>
      <c r="G208" s="56">
        <v>328886.99</v>
      </c>
      <c r="I208" s="292"/>
      <c r="J208" s="272">
        <v>53827.19</v>
      </c>
      <c r="P208" s="56">
        <v>574807.30000000005</v>
      </c>
      <c r="Q208" s="100">
        <v>518561.66</v>
      </c>
      <c r="T208" s="100">
        <v>411565</v>
      </c>
      <c r="V208" s="124">
        <v>482425</v>
      </c>
      <c r="Y208" s="124">
        <v>141543.65</v>
      </c>
      <c r="Z208" s="124">
        <v>90040.02</v>
      </c>
    </row>
    <row r="209" spans="1:29" x14ac:dyDescent="0.2">
      <c r="A209" s="56" t="s">
        <v>1754</v>
      </c>
      <c r="B209" s="123">
        <v>402023.14</v>
      </c>
      <c r="C209" s="123">
        <v>2677</v>
      </c>
      <c r="D209" s="123">
        <v>83252.62</v>
      </c>
      <c r="F209" s="56">
        <v>-786514.29</v>
      </c>
      <c r="G209" s="56">
        <v>61341.58</v>
      </c>
      <c r="I209" s="292">
        <v>21750</v>
      </c>
      <c r="J209" s="272">
        <v>112184.47</v>
      </c>
      <c r="O209" s="56">
        <v>-209</v>
      </c>
      <c r="P209" s="56">
        <v>2085517.75</v>
      </c>
      <c r="Q209" s="100">
        <v>401746.8</v>
      </c>
      <c r="S209" s="100">
        <v>472.5</v>
      </c>
      <c r="T209" s="100">
        <v>63320</v>
      </c>
      <c r="V209" s="124">
        <v>159675</v>
      </c>
      <c r="Y209" s="124">
        <v>82594.600000000006</v>
      </c>
      <c r="Z209" s="124">
        <v>56487.76</v>
      </c>
    </row>
    <row r="210" spans="1:29" x14ac:dyDescent="0.2">
      <c r="A210" s="56" t="s">
        <v>1755</v>
      </c>
      <c r="B210" s="123">
        <v>1311276.1299999999</v>
      </c>
      <c r="C210" s="123">
        <v>22000</v>
      </c>
      <c r="D210" s="123">
        <v>161612.96</v>
      </c>
      <c r="F210" s="56">
        <v>885956.94</v>
      </c>
      <c r="G210" s="56">
        <v>459523.43</v>
      </c>
      <c r="I210" s="292">
        <v>1000</v>
      </c>
      <c r="J210" s="272">
        <v>88354.44</v>
      </c>
      <c r="M210" s="56">
        <v>4912</v>
      </c>
      <c r="P210" s="56">
        <v>2982894.62</v>
      </c>
      <c r="Q210" s="100">
        <v>782634.51</v>
      </c>
      <c r="R210" s="100">
        <v>66250</v>
      </c>
      <c r="T210" s="100">
        <v>549801</v>
      </c>
      <c r="V210" s="124">
        <v>696261</v>
      </c>
      <c r="Y210" s="124">
        <v>215948.17</v>
      </c>
      <c r="Z210" s="124">
        <v>61225.9</v>
      </c>
    </row>
    <row r="211" spans="1:29" x14ac:dyDescent="0.2">
      <c r="A211" s="56" t="s">
        <v>1779</v>
      </c>
      <c r="B211" s="123">
        <v>488733.2</v>
      </c>
      <c r="C211" s="123">
        <v>410</v>
      </c>
      <c r="D211" s="123">
        <v>87782.9</v>
      </c>
      <c r="F211" s="56">
        <v>2206701.0099999998</v>
      </c>
      <c r="G211" s="56">
        <v>184804.72</v>
      </c>
      <c r="I211" s="292">
        <v>4500</v>
      </c>
      <c r="J211" s="272">
        <v>65790.490000000005</v>
      </c>
      <c r="P211" s="56">
        <v>2454994.11</v>
      </c>
      <c r="Q211" s="100">
        <v>510134.35</v>
      </c>
      <c r="T211" s="100">
        <v>393445.5</v>
      </c>
      <c r="U211" s="100">
        <v>1288</v>
      </c>
      <c r="V211" s="124">
        <v>449341.5</v>
      </c>
      <c r="Y211" s="124">
        <v>146594.19</v>
      </c>
      <c r="Z211" s="124">
        <v>64039.99</v>
      </c>
    </row>
    <row r="212" spans="1:29" x14ac:dyDescent="0.2">
      <c r="A212" s="56" t="s">
        <v>1756</v>
      </c>
      <c r="B212" s="123">
        <v>738513.71</v>
      </c>
      <c r="C212" s="123">
        <v>155272.91</v>
      </c>
      <c r="D212" s="123">
        <v>149513.13</v>
      </c>
      <c r="F212" s="56">
        <v>1519830.35</v>
      </c>
      <c r="G212" s="56">
        <v>392013.13</v>
      </c>
      <c r="I212" s="292">
        <v>13690</v>
      </c>
      <c r="J212" s="272">
        <v>69558.649999999994</v>
      </c>
      <c r="L212" s="272">
        <v>1845</v>
      </c>
      <c r="O212" s="56">
        <v>3281871.5</v>
      </c>
      <c r="Q212" s="100">
        <v>109447.08</v>
      </c>
      <c r="R212" s="100">
        <v>99500</v>
      </c>
      <c r="T212" s="100">
        <v>365370</v>
      </c>
      <c r="V212" s="124">
        <v>511980</v>
      </c>
      <c r="W212" s="124">
        <v>560</v>
      </c>
      <c r="Y212" s="124">
        <v>364177.97</v>
      </c>
      <c r="Z212" s="124">
        <v>59189.13</v>
      </c>
      <c r="AA212" s="124">
        <v>41067.9</v>
      </c>
    </row>
    <row r="213" spans="1:29" x14ac:dyDescent="0.2">
      <c r="A213" s="56" t="s">
        <v>1757</v>
      </c>
      <c r="B213" s="123">
        <v>217226.72</v>
      </c>
      <c r="C213" s="123">
        <v>7237</v>
      </c>
      <c r="D213" s="123">
        <v>115434.34</v>
      </c>
      <c r="F213" s="56">
        <v>640148</v>
      </c>
      <c r="G213" s="56">
        <v>456989.3</v>
      </c>
      <c r="I213" s="292">
        <v>0</v>
      </c>
      <c r="J213" s="272">
        <v>0</v>
      </c>
      <c r="L213" s="272">
        <v>110.46</v>
      </c>
      <c r="O213" s="56">
        <v>1733966.78</v>
      </c>
      <c r="Q213" s="100">
        <v>29207.53</v>
      </c>
      <c r="T213" s="100">
        <v>276000</v>
      </c>
      <c r="V213" s="124">
        <v>415320</v>
      </c>
      <c r="Y213" s="124">
        <v>139572.47</v>
      </c>
      <c r="Z213" s="124">
        <v>39536.94</v>
      </c>
      <c r="AA213" s="124">
        <v>2771</v>
      </c>
    </row>
    <row r="214" spans="1:29" x14ac:dyDescent="0.2">
      <c r="A214" s="56" t="s">
        <v>1758</v>
      </c>
      <c r="B214" s="123">
        <v>434566.6</v>
      </c>
      <c r="C214" s="123">
        <v>250733</v>
      </c>
      <c r="D214" s="123">
        <v>70568.08</v>
      </c>
      <c r="F214" s="56">
        <v>1946242.75</v>
      </c>
      <c r="G214" s="56">
        <v>91979.46</v>
      </c>
      <c r="I214" s="292">
        <v>4800</v>
      </c>
      <c r="J214" s="272">
        <v>184154.43</v>
      </c>
      <c r="O214" s="56">
        <v>2788476.86</v>
      </c>
      <c r="Q214" s="100">
        <v>96999.67</v>
      </c>
      <c r="T214" s="100">
        <v>240000</v>
      </c>
      <c r="V214" s="124">
        <v>374534</v>
      </c>
      <c r="W214" s="124">
        <v>1490</v>
      </c>
      <c r="Y214" s="124">
        <v>119788.06</v>
      </c>
      <c r="Z214" s="124">
        <v>47942.01</v>
      </c>
    </row>
    <row r="215" spans="1:29" x14ac:dyDescent="0.2">
      <c r="A215" s="56" t="s">
        <v>1759</v>
      </c>
      <c r="B215" s="123">
        <v>890488.6</v>
      </c>
      <c r="C215" s="123">
        <v>27042.5</v>
      </c>
      <c r="D215" s="123">
        <v>159670.99</v>
      </c>
      <c r="F215" s="56">
        <v>1908686.52</v>
      </c>
      <c r="G215" s="56">
        <v>1009816.68</v>
      </c>
      <c r="I215" s="292">
        <v>4000</v>
      </c>
      <c r="J215" s="272">
        <v>63731.86</v>
      </c>
      <c r="L215" s="272">
        <v>73</v>
      </c>
      <c r="O215" s="56">
        <v>-787794.2</v>
      </c>
      <c r="P215" s="56">
        <v>5060758.04</v>
      </c>
      <c r="Q215" s="100">
        <v>168066.41</v>
      </c>
      <c r="R215" s="100">
        <v>114043</v>
      </c>
      <c r="T215" s="100">
        <v>511350</v>
      </c>
      <c r="V215" s="124">
        <v>750490</v>
      </c>
      <c r="X215" s="124">
        <v>2640</v>
      </c>
      <c r="Y215" s="124">
        <v>310687.18</v>
      </c>
      <c r="Z215" s="124">
        <v>67798.14</v>
      </c>
      <c r="AC215" s="124">
        <v>1230</v>
      </c>
    </row>
    <row r="216" spans="1:29" x14ac:dyDescent="0.2">
      <c r="A216" s="56" t="s">
        <v>1780</v>
      </c>
      <c r="B216" s="123">
        <v>281156.83</v>
      </c>
      <c r="C216" s="123">
        <v>12305.38</v>
      </c>
      <c r="D216" s="123">
        <v>96610.38</v>
      </c>
      <c r="F216" s="56">
        <v>148332.78</v>
      </c>
      <c r="G216" s="56">
        <v>301246.21000000002</v>
      </c>
      <c r="I216" s="292">
        <v>0</v>
      </c>
      <c r="J216" s="272">
        <v>38052</v>
      </c>
      <c r="L216" s="272">
        <v>398.55</v>
      </c>
      <c r="O216" s="56">
        <v>-716538.56</v>
      </c>
      <c r="P216" s="56">
        <v>1741122.88</v>
      </c>
      <c r="Q216" s="100">
        <v>58947.12</v>
      </c>
      <c r="T216" s="100">
        <v>252330</v>
      </c>
      <c r="U216" s="100">
        <v>1500</v>
      </c>
      <c r="V216" s="124">
        <v>363480</v>
      </c>
      <c r="W216" s="124">
        <v>1940</v>
      </c>
      <c r="Y216" s="124">
        <v>117284.16</v>
      </c>
      <c r="Z216" s="124">
        <v>48164.73</v>
      </c>
      <c r="AA216" s="124">
        <v>702.52</v>
      </c>
    </row>
    <row r="217" spans="1:29" x14ac:dyDescent="0.2">
      <c r="A217" s="56" t="s">
        <v>1635</v>
      </c>
      <c r="B217" s="123">
        <v>187605.33</v>
      </c>
      <c r="C217" s="123">
        <v>111009</v>
      </c>
      <c r="D217" s="123">
        <v>36605.21</v>
      </c>
      <c r="F217" s="56">
        <v>968626.3</v>
      </c>
      <c r="G217" s="56">
        <v>659015.07999999996</v>
      </c>
      <c r="I217" s="292"/>
      <c r="J217" s="272">
        <v>73357.509999999995</v>
      </c>
      <c r="L217" s="272">
        <v>280</v>
      </c>
      <c r="M217" s="56">
        <v>51750</v>
      </c>
      <c r="O217" s="56">
        <v>87476.07</v>
      </c>
      <c r="P217" s="56">
        <v>3760347.17</v>
      </c>
      <c r="Q217" s="100">
        <v>635728.42000000004</v>
      </c>
      <c r="T217" s="100">
        <v>383922</v>
      </c>
      <c r="U217" s="100">
        <v>10500</v>
      </c>
      <c r="V217" s="124">
        <v>653292</v>
      </c>
      <c r="Y217" s="124">
        <v>228240.13</v>
      </c>
      <c r="Z217" s="124">
        <v>60218.65</v>
      </c>
    </row>
    <row r="218" spans="1:29" x14ac:dyDescent="0.2">
      <c r="A218" s="56" t="s">
        <v>1638</v>
      </c>
      <c r="B218" s="123">
        <v>185116.1</v>
      </c>
      <c r="C218" s="123">
        <v>26476.41</v>
      </c>
      <c r="D218" s="123">
        <v>86128.77</v>
      </c>
      <c r="F218" s="56">
        <v>134018.18</v>
      </c>
      <c r="G218" s="56">
        <v>71360.09</v>
      </c>
      <c r="I218" s="292">
        <v>2900</v>
      </c>
      <c r="J218" s="272">
        <v>54675.839999999997</v>
      </c>
      <c r="L218" s="272">
        <v>136.80000000000001</v>
      </c>
      <c r="O218" s="56">
        <v>55588.04</v>
      </c>
      <c r="P218" s="56">
        <v>2267172.48</v>
      </c>
      <c r="Q218" s="100">
        <v>274804.64</v>
      </c>
      <c r="T218" s="100">
        <v>254317.5</v>
      </c>
      <c r="V218" s="124">
        <v>365988.7</v>
      </c>
      <c r="Y218" s="124">
        <v>86222.02</v>
      </c>
      <c r="Z218" s="124">
        <v>29605.74</v>
      </c>
      <c r="AA218" s="124">
        <v>24743.57</v>
      </c>
    </row>
    <row r="219" spans="1:29" x14ac:dyDescent="0.2">
      <c r="A219" s="56" t="s">
        <v>1639</v>
      </c>
      <c r="B219" s="123">
        <v>316955.75</v>
      </c>
      <c r="C219" s="123">
        <v>5481.25</v>
      </c>
      <c r="D219" s="123">
        <v>153864.88</v>
      </c>
      <c r="F219" s="56">
        <v>284752.08</v>
      </c>
      <c r="G219" s="56">
        <v>264953.09999999998</v>
      </c>
      <c r="I219" s="292">
        <v>1550</v>
      </c>
      <c r="J219" s="272">
        <v>52080</v>
      </c>
      <c r="L219" s="272">
        <v>26787.29</v>
      </c>
      <c r="O219" s="56">
        <v>39636.400000000001</v>
      </c>
      <c r="P219" s="56">
        <v>1870864.76</v>
      </c>
      <c r="Q219" s="100">
        <v>340560.06</v>
      </c>
      <c r="T219" s="100">
        <v>391263</v>
      </c>
      <c r="V219" s="124">
        <v>477378.6</v>
      </c>
      <c r="Y219" s="124">
        <v>180817.73</v>
      </c>
      <c r="Z219" s="124">
        <v>56478.6</v>
      </c>
    </row>
    <row r="220" spans="1:29" x14ac:dyDescent="0.2">
      <c r="A220" s="56" t="s">
        <v>1643</v>
      </c>
      <c r="B220" s="123">
        <v>654581.47</v>
      </c>
      <c r="C220" s="123">
        <v>12280</v>
      </c>
      <c r="D220" s="123">
        <v>115933.16</v>
      </c>
      <c r="F220" s="56">
        <v>-1190778.24</v>
      </c>
      <c r="G220" s="56">
        <v>-159304.35</v>
      </c>
      <c r="I220" s="292">
        <v>7753</v>
      </c>
      <c r="J220" s="272">
        <v>208412.54</v>
      </c>
      <c r="L220" s="272">
        <v>1094</v>
      </c>
      <c r="O220" s="56">
        <v>-112626</v>
      </c>
      <c r="P220" s="56">
        <v>4524693.96</v>
      </c>
      <c r="Q220" s="100">
        <v>1573027.76</v>
      </c>
      <c r="T220" s="100">
        <v>475383.8</v>
      </c>
      <c r="V220" s="124">
        <v>828693.8</v>
      </c>
      <c r="Y220" s="124">
        <v>334279.42</v>
      </c>
      <c r="Z220" s="124">
        <v>2967236.02</v>
      </c>
      <c r="AA220" s="124">
        <v>62461.29</v>
      </c>
      <c r="AC220" s="124">
        <v>478989</v>
      </c>
    </row>
    <row r="222" spans="1:29" x14ac:dyDescent="0.2">
      <c r="I222" s="292"/>
    </row>
    <row r="226" spans="9:9" x14ac:dyDescent="0.2">
      <c r="I226" s="292"/>
    </row>
    <row r="227" spans="9:9" x14ac:dyDescent="0.2">
      <c r="I227" s="292"/>
    </row>
    <row r="228" spans="9:9" x14ac:dyDescent="0.2">
      <c r="I228" s="292"/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N228"/>
  <sheetViews>
    <sheetView topLeftCell="AD1" zoomScale="78" zoomScaleNormal="78" workbookViewId="0">
      <pane ySplit="3" topLeftCell="A4" activePane="bottomLeft" state="frozen"/>
      <selection pane="bottomLeft" activeCell="AH17" sqref="AH17"/>
    </sheetView>
  </sheetViews>
  <sheetFormatPr defaultColWidth="9" defaultRowHeight="14.25" x14ac:dyDescent="0.2"/>
  <cols>
    <col min="1" max="1" width="6.75" style="62" bestFit="1" customWidth="1"/>
    <col min="2" max="2" width="14.625" style="62" customWidth="1"/>
    <col min="3" max="3" width="7.5" style="62" bestFit="1" customWidth="1"/>
    <col min="4" max="4" width="44.625" style="62" bestFit="1" customWidth="1"/>
    <col min="5" max="5" width="42.5" style="56" customWidth="1"/>
    <col min="6" max="6" width="34" style="123" bestFit="1" customWidth="1"/>
    <col min="7" max="7" width="33.5" style="123" bestFit="1" customWidth="1"/>
    <col min="8" max="8" width="24.875" style="123" bestFit="1" customWidth="1"/>
    <col min="9" max="9" width="24.375" style="123" bestFit="1" customWidth="1"/>
    <col min="10" max="12" width="15.875" style="56" bestFit="1" customWidth="1"/>
    <col min="13" max="13" width="22.25" style="272" bestFit="1" customWidth="1"/>
    <col min="14" max="14" width="22.625" style="272" bestFit="1" customWidth="1"/>
    <col min="15" max="15" width="18.5" style="272" bestFit="1" customWidth="1"/>
    <col min="16" max="16" width="21.375" style="272" bestFit="1" customWidth="1"/>
    <col min="17" max="17" width="20" style="56" bestFit="1" customWidth="1"/>
    <col min="18" max="18" width="21.875" style="56" bestFit="1" customWidth="1"/>
    <col min="19" max="19" width="24.375" style="56" bestFit="1" customWidth="1"/>
    <col min="20" max="20" width="29.25" style="56" bestFit="1" customWidth="1"/>
    <col min="21" max="21" width="29.5" style="100" bestFit="1" customWidth="1"/>
    <col min="22" max="22" width="15.875" style="100" bestFit="1" customWidth="1"/>
    <col min="23" max="23" width="28.125" style="100" bestFit="1" customWidth="1"/>
    <col min="24" max="24" width="46.125" style="100" bestFit="1" customWidth="1"/>
    <col min="25" max="25" width="46.875" style="100" bestFit="1" customWidth="1"/>
    <col min="26" max="26" width="30.25" style="124" bestFit="1" customWidth="1"/>
    <col min="27" max="27" width="26.75" style="124" bestFit="1" customWidth="1"/>
    <col min="28" max="28" width="25.125" style="124" bestFit="1" customWidth="1"/>
    <col min="29" max="29" width="32.375" style="124" bestFit="1" customWidth="1"/>
    <col min="30" max="30" width="15.875" style="124" bestFit="1" customWidth="1"/>
    <col min="31" max="31" width="21.375" style="124" bestFit="1" customWidth="1"/>
    <col min="32" max="32" width="25.875" style="124" bestFit="1" customWidth="1"/>
    <col min="33" max="33" width="33.125" style="124" bestFit="1" customWidth="1"/>
    <col min="34" max="34" width="16.5" style="85" bestFit="1" customWidth="1"/>
    <col min="35" max="35" width="15.25" style="21" bestFit="1" customWidth="1"/>
    <col min="36" max="36" width="15.25" style="86" bestFit="1" customWidth="1"/>
    <col min="37" max="37" width="18.125" style="24" bestFit="1" customWidth="1"/>
    <col min="38" max="38" width="19.375" style="25" bestFit="1" customWidth="1"/>
    <col min="39" max="39" width="15.25" style="16" bestFit="1" customWidth="1"/>
    <col min="40" max="40" width="17.875" style="84" bestFit="1" customWidth="1"/>
    <col min="41" max="16384" width="9" style="84"/>
  </cols>
  <sheetData>
    <row r="1" spans="1:39" x14ac:dyDescent="0.2">
      <c r="D1" s="62" t="s">
        <v>590</v>
      </c>
      <c r="E1" s="56" t="s">
        <v>590</v>
      </c>
      <c r="F1" s="123" t="s">
        <v>1437</v>
      </c>
      <c r="G1" s="123" t="s">
        <v>1438</v>
      </c>
      <c r="H1" s="123" t="s">
        <v>1439</v>
      </c>
      <c r="I1" s="123" t="s">
        <v>1440</v>
      </c>
      <c r="J1" s="56" t="s">
        <v>1441</v>
      </c>
      <c r="K1" s="56" t="s">
        <v>1442</v>
      </c>
      <c r="L1" s="56" t="s">
        <v>1443</v>
      </c>
      <c r="M1" s="292" t="s">
        <v>1444</v>
      </c>
      <c r="N1" s="272" t="s">
        <v>1445</v>
      </c>
      <c r="O1" s="272" t="s">
        <v>1446</v>
      </c>
      <c r="P1" s="272" t="s">
        <v>1447</v>
      </c>
      <c r="Q1" s="56" t="s">
        <v>1448</v>
      </c>
      <c r="R1" s="56" t="s">
        <v>1449</v>
      </c>
      <c r="S1" s="56" t="s">
        <v>1450</v>
      </c>
      <c r="T1" s="56" t="s">
        <v>1451</v>
      </c>
      <c r="U1" s="100" t="s">
        <v>1453</v>
      </c>
      <c r="V1" s="100" t="s">
        <v>1454</v>
      </c>
      <c r="W1" s="100" t="s">
        <v>1455</v>
      </c>
      <c r="X1" s="100" t="s">
        <v>1456</v>
      </c>
      <c r="Y1" s="100" t="s">
        <v>1457</v>
      </c>
      <c r="Z1" s="124" t="s">
        <v>1458</v>
      </c>
      <c r="AA1" s="124" t="s">
        <v>1459</v>
      </c>
      <c r="AB1" s="124" t="s">
        <v>1460</v>
      </c>
      <c r="AC1" s="124" t="s">
        <v>1461</v>
      </c>
      <c r="AD1" s="124" t="s">
        <v>1462</v>
      </c>
      <c r="AE1" s="124" t="s">
        <v>1586</v>
      </c>
      <c r="AF1" s="124" t="s">
        <v>1464</v>
      </c>
      <c r="AG1" s="124" t="s">
        <v>1465</v>
      </c>
      <c r="AH1" s="85" t="s">
        <v>6</v>
      </c>
      <c r="AI1" s="21" t="s">
        <v>7</v>
      </c>
      <c r="AJ1" s="86" t="s">
        <v>8</v>
      </c>
      <c r="AK1" s="22" t="s">
        <v>9</v>
      </c>
      <c r="AL1" s="23" t="s">
        <v>10</v>
      </c>
      <c r="AM1" s="71" t="s">
        <v>11</v>
      </c>
    </row>
    <row r="2" spans="1:39" x14ac:dyDescent="0.2">
      <c r="D2" s="62" t="s">
        <v>591</v>
      </c>
      <c r="E2" s="56" t="s">
        <v>591</v>
      </c>
      <c r="F2" s="123" t="s">
        <v>1466</v>
      </c>
      <c r="G2" s="123" t="s">
        <v>1467</v>
      </c>
      <c r="H2" s="123" t="s">
        <v>1468</v>
      </c>
      <c r="I2" s="123" t="s">
        <v>1469</v>
      </c>
      <c r="J2" s="56" t="s">
        <v>1470</v>
      </c>
      <c r="K2" s="56" t="s">
        <v>1471</v>
      </c>
      <c r="L2" s="56" t="s">
        <v>1472</v>
      </c>
      <c r="M2" s="292" t="s">
        <v>1473</v>
      </c>
      <c r="N2" s="272" t="s">
        <v>1474</v>
      </c>
      <c r="O2" s="272" t="s">
        <v>1475</v>
      </c>
      <c r="P2" s="272" t="s">
        <v>1476</v>
      </c>
      <c r="Q2" s="56" t="s">
        <v>1477</v>
      </c>
      <c r="R2" s="56" t="s">
        <v>1478</v>
      </c>
      <c r="S2" s="56" t="s">
        <v>1479</v>
      </c>
      <c r="T2" s="56" t="s">
        <v>1480</v>
      </c>
      <c r="U2" s="100" t="s">
        <v>1482</v>
      </c>
      <c r="V2" s="100" t="s">
        <v>1483</v>
      </c>
      <c r="W2" s="100" t="s">
        <v>1484</v>
      </c>
      <c r="X2" s="100" t="s">
        <v>1485</v>
      </c>
      <c r="Y2" s="100" t="s">
        <v>1486</v>
      </c>
      <c r="Z2" s="124" t="s">
        <v>1487</v>
      </c>
      <c r="AA2" s="124" t="s">
        <v>1488</v>
      </c>
      <c r="AB2" s="124" t="s">
        <v>1489</v>
      </c>
      <c r="AC2" s="124" t="s">
        <v>1490</v>
      </c>
      <c r="AD2" s="124" t="s">
        <v>1491</v>
      </c>
      <c r="AE2" s="124" t="s">
        <v>1590</v>
      </c>
      <c r="AF2" s="124" t="s">
        <v>1493</v>
      </c>
      <c r="AG2" s="124" t="s">
        <v>1494</v>
      </c>
    </row>
    <row r="3" spans="1:39" x14ac:dyDescent="0.2">
      <c r="B3" s="62" t="s">
        <v>57</v>
      </c>
      <c r="D3" s="62" t="s">
        <v>592</v>
      </c>
      <c r="E3" s="56" t="s">
        <v>592</v>
      </c>
      <c r="F3" s="123">
        <v>139064731.72999999</v>
      </c>
      <c r="G3" s="123">
        <v>14853503.859999999</v>
      </c>
      <c r="H3" s="123">
        <v>32929245.859999999</v>
      </c>
      <c r="I3" s="123">
        <v>8065</v>
      </c>
      <c r="J3" s="56">
        <v>184129574.09999999</v>
      </c>
      <c r="K3" s="56">
        <v>85039098.5</v>
      </c>
      <c r="L3" s="56">
        <v>3500</v>
      </c>
      <c r="M3" s="292">
        <v>2287956.13</v>
      </c>
      <c r="N3" s="272">
        <v>17551579.09</v>
      </c>
      <c r="O3" s="272">
        <v>2267925.12</v>
      </c>
      <c r="P3" s="272">
        <v>880010.87</v>
      </c>
      <c r="Q3" s="56">
        <v>3298356.96</v>
      </c>
      <c r="R3" s="56">
        <v>-542803.63</v>
      </c>
      <c r="S3" s="56">
        <v>20168362.030000001</v>
      </c>
      <c r="T3" s="56">
        <v>515582106.80000001</v>
      </c>
      <c r="U3" s="100">
        <v>99144428.989999995</v>
      </c>
      <c r="V3" s="100">
        <v>3675853.4</v>
      </c>
      <c r="W3" s="100">
        <v>1950.56</v>
      </c>
      <c r="X3" s="100">
        <v>80347605.909999996</v>
      </c>
      <c r="Y3" s="100">
        <v>2929146.02</v>
      </c>
      <c r="Z3" s="124">
        <v>115841957.19</v>
      </c>
      <c r="AA3" s="124">
        <v>124835</v>
      </c>
      <c r="AB3" s="124">
        <v>33229</v>
      </c>
      <c r="AC3" s="124">
        <v>45783781.079999998</v>
      </c>
      <c r="AD3" s="124">
        <v>16615991.060000001</v>
      </c>
      <c r="AE3" s="124">
        <v>198366.57</v>
      </c>
      <c r="AF3" s="124">
        <v>501643.42</v>
      </c>
      <c r="AG3" s="124">
        <v>990886.35</v>
      </c>
      <c r="AH3" s="85">
        <f t="shared" ref="AH3:AM3" si="0">SUM(AH4:AH222)</f>
        <v>186855546.44999993</v>
      </c>
      <c r="AI3" s="21">
        <f t="shared" si="0"/>
        <v>22987471.210000016</v>
      </c>
      <c r="AJ3" s="86">
        <f t="shared" si="0"/>
        <v>163868075.24000007</v>
      </c>
      <c r="AK3" s="24">
        <f t="shared" si="0"/>
        <v>186098984.87999997</v>
      </c>
      <c r="AL3" s="25">
        <f t="shared" si="0"/>
        <v>180090689.67000002</v>
      </c>
      <c r="AM3" s="16">
        <f t="shared" si="0"/>
        <v>6008295.2100000009</v>
      </c>
    </row>
    <row r="4" spans="1:39" x14ac:dyDescent="0.2">
      <c r="D4" s="56" t="s">
        <v>12</v>
      </c>
      <c r="M4" s="292"/>
      <c r="AH4" s="85">
        <f t="shared" ref="AH4:AH67" si="1">SUM(F4:I4)</f>
        <v>0</v>
      </c>
      <c r="AI4" s="21">
        <f t="shared" ref="AI4:AI67" si="2">SUM(M4:P4)</f>
        <v>0</v>
      </c>
      <c r="AJ4" s="86">
        <f>AH4-AI4</f>
        <v>0</v>
      </c>
      <c r="AK4" s="24">
        <f t="shared" ref="AK4:AK67" si="3">SUM(U4:Y4)</f>
        <v>0</v>
      </c>
      <c r="AL4" s="25">
        <f t="shared" ref="AL4:AL67" si="4">SUM(Z4:AG4)</f>
        <v>0</v>
      </c>
      <c r="AM4" s="16">
        <f>AK4-AL4</f>
        <v>0</v>
      </c>
    </row>
    <row r="5" spans="1:39" x14ac:dyDescent="0.2">
      <c r="D5" s="56" t="s">
        <v>1424</v>
      </c>
      <c r="M5" s="292"/>
      <c r="AH5" s="85">
        <f t="shared" si="1"/>
        <v>0</v>
      </c>
      <c r="AI5" s="21">
        <f t="shared" si="2"/>
        <v>0</v>
      </c>
      <c r="AJ5" s="86">
        <f t="shared" ref="AJ5:AJ68" si="5">AH5-AI5</f>
        <v>0</v>
      </c>
      <c r="AK5" s="24">
        <f t="shared" si="3"/>
        <v>0</v>
      </c>
      <c r="AL5" s="25">
        <f t="shared" si="4"/>
        <v>0</v>
      </c>
      <c r="AM5" s="16">
        <f t="shared" ref="AM5:AM68" si="6">AK5-AL5</f>
        <v>0</v>
      </c>
    </row>
    <row r="6" spans="1:39" x14ac:dyDescent="0.2">
      <c r="D6" s="56" t="s">
        <v>13</v>
      </c>
      <c r="M6" s="292"/>
      <c r="AH6" s="85">
        <f t="shared" si="1"/>
        <v>0</v>
      </c>
      <c r="AI6" s="21">
        <f t="shared" si="2"/>
        <v>0</v>
      </c>
      <c r="AJ6" s="86">
        <f t="shared" si="5"/>
        <v>0</v>
      </c>
      <c r="AK6" s="24">
        <f t="shared" si="3"/>
        <v>0</v>
      </c>
      <c r="AL6" s="25">
        <f t="shared" si="4"/>
        <v>0</v>
      </c>
      <c r="AM6" s="16">
        <f t="shared" si="6"/>
        <v>0</v>
      </c>
    </row>
    <row r="7" spans="1:39" x14ac:dyDescent="0.2">
      <c r="D7" s="56" t="s">
        <v>14</v>
      </c>
      <c r="E7" s="56" t="s">
        <v>14</v>
      </c>
      <c r="F7" s="123">
        <v>311218.78999999998</v>
      </c>
      <c r="H7" s="123">
        <v>0</v>
      </c>
      <c r="J7" s="56">
        <v>616970.82999999996</v>
      </c>
      <c r="K7" s="56">
        <v>433841.21</v>
      </c>
      <c r="M7" s="292"/>
      <c r="P7" s="272">
        <v>0</v>
      </c>
      <c r="S7" s="56">
        <v>-1662942.57</v>
      </c>
      <c r="T7" s="56">
        <v>3116375.39</v>
      </c>
      <c r="X7" s="100">
        <v>381645.88</v>
      </c>
      <c r="Y7" s="100">
        <v>352415.95</v>
      </c>
      <c r="Z7" s="124">
        <v>371880</v>
      </c>
      <c r="AC7" s="124">
        <v>69816.210000000006</v>
      </c>
      <c r="AD7" s="124">
        <v>80236.41</v>
      </c>
      <c r="AH7" s="85">
        <f t="shared" si="1"/>
        <v>311218.78999999998</v>
      </c>
      <c r="AI7" s="21">
        <f t="shared" si="2"/>
        <v>0</v>
      </c>
      <c r="AJ7" s="86">
        <f t="shared" si="5"/>
        <v>311218.78999999998</v>
      </c>
      <c r="AK7" s="24">
        <f t="shared" si="3"/>
        <v>734061.83000000007</v>
      </c>
      <c r="AL7" s="25">
        <f t="shared" si="4"/>
        <v>521932.62</v>
      </c>
      <c r="AM7" s="16">
        <f t="shared" si="6"/>
        <v>212129.21000000008</v>
      </c>
    </row>
    <row r="8" spans="1:39" x14ac:dyDescent="0.2">
      <c r="D8" s="56" t="s">
        <v>15</v>
      </c>
      <c r="E8" s="56" t="s">
        <v>15</v>
      </c>
      <c r="F8" s="123">
        <v>193846.68</v>
      </c>
      <c r="H8" s="123">
        <v>18219</v>
      </c>
      <c r="J8" s="56">
        <v>194815.2</v>
      </c>
      <c r="K8" s="56">
        <v>288568.58</v>
      </c>
      <c r="M8" s="292"/>
      <c r="P8" s="272">
        <v>-1371591.65</v>
      </c>
      <c r="R8" s="56">
        <v>2351172.4700000002</v>
      </c>
      <c r="S8" s="56">
        <v>-3794489.13</v>
      </c>
      <c r="T8" s="56">
        <v>2450442</v>
      </c>
      <c r="X8" s="100">
        <v>300034</v>
      </c>
      <c r="Y8" s="100">
        <v>115879.87</v>
      </c>
      <c r="Z8" s="124">
        <v>385265.2</v>
      </c>
      <c r="AB8" s="124">
        <v>6991</v>
      </c>
      <c r="AC8" s="124">
        <v>56089.68</v>
      </c>
      <c r="AD8" s="124">
        <v>60670.02</v>
      </c>
      <c r="AH8" s="85">
        <f t="shared" si="1"/>
        <v>212065.68</v>
      </c>
      <c r="AI8" s="21">
        <f t="shared" si="2"/>
        <v>-1371591.65</v>
      </c>
      <c r="AJ8" s="86">
        <f t="shared" si="5"/>
        <v>1583657.3299999998</v>
      </c>
      <c r="AK8" s="24">
        <f t="shared" si="3"/>
        <v>415913.87</v>
      </c>
      <c r="AL8" s="25">
        <f t="shared" si="4"/>
        <v>509015.9</v>
      </c>
      <c r="AM8" s="16">
        <f t="shared" si="6"/>
        <v>-93102.030000000028</v>
      </c>
    </row>
    <row r="9" spans="1:39" ht="15" thickBot="1" x14ac:dyDescent="0.25">
      <c r="D9" s="56" t="s">
        <v>16</v>
      </c>
      <c r="E9" s="56" t="s">
        <v>2317</v>
      </c>
      <c r="F9" s="123">
        <v>2203.9299999999998</v>
      </c>
      <c r="J9" s="56">
        <v>3015919.8</v>
      </c>
      <c r="K9" s="56">
        <v>431319.23</v>
      </c>
      <c r="M9" s="292"/>
      <c r="P9" s="272">
        <v>2000</v>
      </c>
      <c r="S9" s="56">
        <v>2601086.11</v>
      </c>
      <c r="T9" s="56">
        <v>1686786.55</v>
      </c>
      <c r="W9" s="100">
        <v>81.64</v>
      </c>
      <c r="X9" s="100">
        <v>414800</v>
      </c>
      <c r="Y9" s="100">
        <v>37727.97</v>
      </c>
      <c r="Z9" s="124">
        <v>443828.1</v>
      </c>
      <c r="AC9" s="124">
        <v>8699.8700000000008</v>
      </c>
      <c r="AD9" s="124">
        <v>69659.13</v>
      </c>
      <c r="AH9" s="85">
        <f t="shared" si="1"/>
        <v>2203.9299999999998</v>
      </c>
      <c r="AI9" s="21">
        <f t="shared" si="2"/>
        <v>2000</v>
      </c>
      <c r="AJ9" s="86">
        <f t="shared" si="5"/>
        <v>203.92999999999984</v>
      </c>
      <c r="AK9" s="24">
        <f t="shared" si="3"/>
        <v>452609.61</v>
      </c>
      <c r="AL9" s="25">
        <f t="shared" si="4"/>
        <v>522187.1</v>
      </c>
      <c r="AM9" s="16">
        <f t="shared" si="6"/>
        <v>-69577.489999999991</v>
      </c>
    </row>
    <row r="10" spans="1:39" ht="15" thickBot="1" x14ac:dyDescent="0.25">
      <c r="A10" s="62" t="s">
        <v>302</v>
      </c>
      <c r="B10" s="62" t="s">
        <v>43</v>
      </c>
      <c r="C10" s="88">
        <v>6923</v>
      </c>
      <c r="D10" s="89" t="s">
        <v>1425</v>
      </c>
      <c r="E10" s="56" t="s">
        <v>1591</v>
      </c>
      <c r="F10" s="123">
        <v>946296.96</v>
      </c>
      <c r="G10" s="123">
        <v>54000</v>
      </c>
      <c r="H10" s="123">
        <v>608914.24</v>
      </c>
      <c r="J10" s="56">
        <v>103042</v>
      </c>
      <c r="K10" s="56">
        <v>780536.73</v>
      </c>
      <c r="M10" s="292">
        <v>8500</v>
      </c>
      <c r="N10" s="272">
        <v>141106.69</v>
      </c>
      <c r="O10" s="272">
        <v>0</v>
      </c>
      <c r="S10" s="56">
        <v>361045.3</v>
      </c>
      <c r="T10" s="56">
        <v>1691218.36</v>
      </c>
      <c r="U10" s="100">
        <v>562280.56000000006</v>
      </c>
      <c r="X10" s="100">
        <v>713499</v>
      </c>
      <c r="Y10" s="100">
        <v>7630</v>
      </c>
      <c r="Z10" s="124">
        <v>815289</v>
      </c>
      <c r="AC10" s="124">
        <v>260377.37</v>
      </c>
      <c r="AD10" s="124">
        <v>65810.31</v>
      </c>
      <c r="AH10" s="85">
        <f t="shared" si="1"/>
        <v>1609211.2</v>
      </c>
      <c r="AI10" s="21">
        <f t="shared" si="2"/>
        <v>149606.69</v>
      </c>
      <c r="AJ10" s="86">
        <f t="shared" si="5"/>
        <v>1459604.51</v>
      </c>
      <c r="AK10" s="24">
        <f t="shared" si="3"/>
        <v>1283409.56</v>
      </c>
      <c r="AL10" s="25">
        <f t="shared" si="4"/>
        <v>1141476.6800000002</v>
      </c>
      <c r="AM10" s="16">
        <f t="shared" si="6"/>
        <v>141932.87999999989</v>
      </c>
    </row>
    <row r="11" spans="1:39" ht="15" thickBot="1" x14ac:dyDescent="0.25">
      <c r="A11" s="62" t="s">
        <v>302</v>
      </c>
      <c r="B11" s="62" t="s">
        <v>43</v>
      </c>
      <c r="C11" s="88">
        <v>7817</v>
      </c>
      <c r="D11" s="89" t="s">
        <v>817</v>
      </c>
      <c r="E11" s="56" t="s">
        <v>1592</v>
      </c>
      <c r="F11" s="123">
        <v>875674.96</v>
      </c>
      <c r="G11" s="123">
        <v>18639.25</v>
      </c>
      <c r="H11" s="123">
        <v>799948.45</v>
      </c>
      <c r="J11" s="56">
        <v>285705.38</v>
      </c>
      <c r="K11" s="56">
        <v>969310.39</v>
      </c>
      <c r="M11" s="292"/>
      <c r="N11" s="272">
        <v>88160.25</v>
      </c>
      <c r="O11" s="272">
        <v>63100</v>
      </c>
      <c r="S11" s="56">
        <v>415093.06</v>
      </c>
      <c r="T11" s="56">
        <v>1534772.11</v>
      </c>
      <c r="U11" s="100">
        <v>710863.91</v>
      </c>
      <c r="X11" s="100">
        <v>468480</v>
      </c>
      <c r="Y11" s="100">
        <v>1500</v>
      </c>
      <c r="Z11" s="124">
        <v>790080</v>
      </c>
      <c r="AC11" s="124">
        <v>242479.56</v>
      </c>
      <c r="AD11" s="124">
        <v>25648.799999999999</v>
      </c>
      <c r="AH11" s="85">
        <f t="shared" si="1"/>
        <v>1694262.66</v>
      </c>
      <c r="AI11" s="21">
        <f t="shared" si="2"/>
        <v>151260.25</v>
      </c>
      <c r="AJ11" s="86">
        <f t="shared" si="5"/>
        <v>1543002.41</v>
      </c>
      <c r="AK11" s="24">
        <f t="shared" si="3"/>
        <v>1180843.9100000001</v>
      </c>
      <c r="AL11" s="25">
        <f t="shared" si="4"/>
        <v>1058208.3600000001</v>
      </c>
      <c r="AM11" s="16">
        <f t="shared" si="6"/>
        <v>122635.55000000005</v>
      </c>
    </row>
    <row r="12" spans="1:39" ht="15" thickBot="1" x14ac:dyDescent="0.25">
      <c r="A12" s="62" t="s">
        <v>302</v>
      </c>
      <c r="B12" s="62" t="s">
        <v>43</v>
      </c>
      <c r="C12" s="88">
        <v>11016</v>
      </c>
      <c r="D12" s="89" t="s">
        <v>818</v>
      </c>
      <c r="E12" s="56" t="s">
        <v>1593</v>
      </c>
      <c r="F12" s="123">
        <v>2752292.12</v>
      </c>
      <c r="G12" s="123">
        <v>33700</v>
      </c>
      <c r="H12" s="123">
        <v>710517.82</v>
      </c>
      <c r="J12" s="56">
        <v>831317.99</v>
      </c>
      <c r="K12" s="56">
        <v>672378.58</v>
      </c>
      <c r="M12" s="292"/>
      <c r="N12" s="272">
        <v>144947.32999999999</v>
      </c>
      <c r="P12" s="272">
        <v>164871.35</v>
      </c>
      <c r="S12" s="56">
        <v>542235.72</v>
      </c>
      <c r="T12" s="56">
        <v>1567224.53</v>
      </c>
      <c r="U12" s="100">
        <v>852033.64</v>
      </c>
      <c r="X12" s="100">
        <v>369321</v>
      </c>
      <c r="Z12" s="124">
        <v>725621</v>
      </c>
      <c r="AC12" s="124">
        <v>322051.59999999998</v>
      </c>
      <c r="AD12" s="124">
        <v>82607.740000000005</v>
      </c>
      <c r="AG12" s="124">
        <v>9885</v>
      </c>
      <c r="AH12" s="85">
        <f t="shared" si="1"/>
        <v>3496509.94</v>
      </c>
      <c r="AI12" s="21">
        <f t="shared" si="2"/>
        <v>309818.68</v>
      </c>
      <c r="AJ12" s="86">
        <f t="shared" si="5"/>
        <v>3186691.26</v>
      </c>
      <c r="AK12" s="24">
        <f t="shared" si="3"/>
        <v>1221354.6400000001</v>
      </c>
      <c r="AL12" s="25">
        <f t="shared" si="4"/>
        <v>1140165.3400000001</v>
      </c>
      <c r="AM12" s="16">
        <f t="shared" si="6"/>
        <v>81189.300000000047</v>
      </c>
    </row>
    <row r="13" spans="1:39" ht="15" thickBot="1" x14ac:dyDescent="0.25">
      <c r="A13" s="62" t="s">
        <v>302</v>
      </c>
      <c r="B13" s="62" t="s">
        <v>43</v>
      </c>
      <c r="C13" s="88">
        <v>5402</v>
      </c>
      <c r="D13" s="89" t="s">
        <v>819</v>
      </c>
      <c r="E13" s="56" t="s">
        <v>1594</v>
      </c>
      <c r="F13" s="123">
        <v>1560653.13</v>
      </c>
      <c r="G13" s="123">
        <v>13400</v>
      </c>
      <c r="H13" s="123">
        <v>192912.24</v>
      </c>
      <c r="J13" s="56">
        <v>71868.320000000007</v>
      </c>
      <c r="K13" s="56">
        <v>935008.64</v>
      </c>
      <c r="M13" s="292">
        <v>2240</v>
      </c>
      <c r="N13" s="272">
        <v>83267.62</v>
      </c>
      <c r="S13" s="56">
        <v>316091.86</v>
      </c>
      <c r="T13" s="56">
        <v>1097038.29</v>
      </c>
      <c r="U13" s="100">
        <v>383541.3</v>
      </c>
      <c r="V13" s="100">
        <v>100000</v>
      </c>
      <c r="X13" s="100">
        <v>537681</v>
      </c>
      <c r="Y13" s="100">
        <v>159385</v>
      </c>
      <c r="Z13" s="124">
        <v>706126</v>
      </c>
      <c r="AC13" s="124">
        <v>247042.4</v>
      </c>
      <c r="AD13" s="124">
        <v>54216.33</v>
      </c>
      <c r="AH13" s="85">
        <f t="shared" si="1"/>
        <v>1766965.3699999999</v>
      </c>
      <c r="AI13" s="21">
        <f t="shared" si="2"/>
        <v>85507.62</v>
      </c>
      <c r="AJ13" s="86">
        <f t="shared" si="5"/>
        <v>1681457.75</v>
      </c>
      <c r="AK13" s="24">
        <f t="shared" si="3"/>
        <v>1180607.3</v>
      </c>
      <c r="AL13" s="25">
        <f t="shared" si="4"/>
        <v>1007384.73</v>
      </c>
      <c r="AM13" s="16">
        <f t="shared" si="6"/>
        <v>173222.57000000007</v>
      </c>
    </row>
    <row r="14" spans="1:39" ht="15" thickBot="1" x14ac:dyDescent="0.25">
      <c r="A14" s="62" t="s">
        <v>302</v>
      </c>
      <c r="B14" s="62" t="s">
        <v>43</v>
      </c>
      <c r="C14" s="88">
        <v>4534</v>
      </c>
      <c r="D14" s="89" t="s">
        <v>820</v>
      </c>
      <c r="E14" s="56" t="s">
        <v>1595</v>
      </c>
      <c r="F14" s="123">
        <v>701223.32</v>
      </c>
      <c r="G14" s="123">
        <v>2766.61</v>
      </c>
      <c r="H14" s="123">
        <v>269778.77</v>
      </c>
      <c r="J14" s="56">
        <v>2106515.5099999998</v>
      </c>
      <c r="K14" s="56">
        <v>213007.77</v>
      </c>
      <c r="M14" s="292">
        <v>1270</v>
      </c>
      <c r="N14" s="272">
        <v>56340.84</v>
      </c>
      <c r="O14" s="272">
        <v>0</v>
      </c>
      <c r="S14" s="56">
        <v>474707.87</v>
      </c>
      <c r="T14" s="56">
        <v>1718005.94</v>
      </c>
      <c r="U14" s="100">
        <v>458024.66</v>
      </c>
      <c r="X14" s="100">
        <v>416713.5</v>
      </c>
      <c r="Z14" s="124">
        <v>603213.5</v>
      </c>
      <c r="AC14" s="124">
        <v>183673.69</v>
      </c>
      <c r="AD14" s="124">
        <v>49772.160000000003</v>
      </c>
      <c r="AH14" s="85">
        <f t="shared" si="1"/>
        <v>973768.7</v>
      </c>
      <c r="AI14" s="21">
        <f t="shared" si="2"/>
        <v>57610.84</v>
      </c>
      <c r="AJ14" s="86">
        <f t="shared" si="5"/>
        <v>916157.86</v>
      </c>
      <c r="AK14" s="24">
        <f t="shared" si="3"/>
        <v>874738.15999999992</v>
      </c>
      <c r="AL14" s="25">
        <f t="shared" si="4"/>
        <v>836659.35</v>
      </c>
      <c r="AM14" s="16">
        <f t="shared" si="6"/>
        <v>38078.809999999939</v>
      </c>
    </row>
    <row r="15" spans="1:39" ht="15" thickBot="1" x14ac:dyDescent="0.25">
      <c r="A15" s="62" t="s">
        <v>302</v>
      </c>
      <c r="B15" s="62" t="s">
        <v>43</v>
      </c>
      <c r="C15" s="88">
        <v>8215</v>
      </c>
      <c r="D15" s="89" t="s">
        <v>821</v>
      </c>
      <c r="E15" s="56" t="s">
        <v>1596</v>
      </c>
      <c r="F15" s="123">
        <v>1542524.01</v>
      </c>
      <c r="G15" s="123">
        <v>119900</v>
      </c>
      <c r="H15" s="123">
        <v>672721.5</v>
      </c>
      <c r="J15" s="56">
        <v>1572970.63</v>
      </c>
      <c r="K15" s="56">
        <v>87512.58</v>
      </c>
      <c r="M15" s="292"/>
      <c r="N15" s="272">
        <v>220630.92</v>
      </c>
      <c r="O15" s="272">
        <v>62009.2</v>
      </c>
      <c r="P15" s="272">
        <v>187590</v>
      </c>
      <c r="S15" s="56">
        <v>547273.69999999995</v>
      </c>
      <c r="T15" s="56">
        <v>3950541.16</v>
      </c>
      <c r="U15" s="100">
        <v>859732.78</v>
      </c>
      <c r="X15" s="100">
        <v>389756</v>
      </c>
      <c r="Z15" s="124">
        <v>693972</v>
      </c>
      <c r="AC15" s="124">
        <v>394397.01</v>
      </c>
      <c r="AD15" s="124">
        <v>8731.27</v>
      </c>
      <c r="AH15" s="85">
        <f t="shared" si="1"/>
        <v>2335145.5099999998</v>
      </c>
      <c r="AI15" s="21">
        <f t="shared" si="2"/>
        <v>470230.12</v>
      </c>
      <c r="AJ15" s="86">
        <f t="shared" si="5"/>
        <v>1864915.3899999997</v>
      </c>
      <c r="AK15" s="24">
        <f t="shared" si="3"/>
        <v>1249488.78</v>
      </c>
      <c r="AL15" s="25">
        <f t="shared" si="4"/>
        <v>1097100.28</v>
      </c>
      <c r="AM15" s="16">
        <f t="shared" si="6"/>
        <v>152388.5</v>
      </c>
    </row>
    <row r="16" spans="1:39" ht="15" thickBot="1" x14ac:dyDescent="0.25">
      <c r="A16" s="62" t="s">
        <v>302</v>
      </c>
      <c r="B16" s="62" t="s">
        <v>43</v>
      </c>
      <c r="C16" s="88">
        <v>8736</v>
      </c>
      <c r="D16" s="89" t="s">
        <v>822</v>
      </c>
      <c r="E16" s="56" t="s">
        <v>1597</v>
      </c>
      <c r="F16" s="123">
        <v>2031924.99</v>
      </c>
      <c r="G16" s="123">
        <v>33800</v>
      </c>
      <c r="H16" s="123">
        <v>338501.53</v>
      </c>
      <c r="J16" s="56">
        <v>943281.65</v>
      </c>
      <c r="K16" s="56">
        <v>1024704.29</v>
      </c>
      <c r="M16" s="292"/>
      <c r="N16" s="272">
        <v>105112.92</v>
      </c>
      <c r="O16" s="272">
        <v>5000</v>
      </c>
      <c r="Q16" s="56">
        <v>0</v>
      </c>
      <c r="S16" s="56">
        <v>568051.01</v>
      </c>
      <c r="T16" s="56">
        <v>2643840</v>
      </c>
      <c r="U16" s="100">
        <v>795148.67</v>
      </c>
      <c r="X16" s="100">
        <v>424428.5</v>
      </c>
      <c r="Z16" s="124">
        <v>670258.5</v>
      </c>
      <c r="AC16" s="124">
        <v>331649.78999999998</v>
      </c>
      <c r="AD16" s="124">
        <v>109938.51</v>
      </c>
      <c r="AG16" s="124">
        <v>10800</v>
      </c>
      <c r="AH16" s="85">
        <f t="shared" si="1"/>
        <v>2404226.52</v>
      </c>
      <c r="AI16" s="21">
        <f t="shared" si="2"/>
        <v>110112.92</v>
      </c>
      <c r="AJ16" s="86">
        <f t="shared" si="5"/>
        <v>2294113.6</v>
      </c>
      <c r="AK16" s="24">
        <f t="shared" si="3"/>
        <v>1219577.17</v>
      </c>
      <c r="AL16" s="25">
        <f t="shared" si="4"/>
        <v>1122646.8</v>
      </c>
      <c r="AM16" s="16">
        <f t="shared" si="6"/>
        <v>96930.369999999879</v>
      </c>
    </row>
    <row r="17" spans="1:39" ht="15" thickBot="1" x14ac:dyDescent="0.25">
      <c r="A17" s="62" t="s">
        <v>302</v>
      </c>
      <c r="B17" s="62" t="s">
        <v>43</v>
      </c>
      <c r="C17" s="88">
        <v>4649</v>
      </c>
      <c r="D17" s="89" t="s">
        <v>823</v>
      </c>
      <c r="E17" s="56" t="s">
        <v>1598</v>
      </c>
      <c r="F17" s="123">
        <v>840649.18</v>
      </c>
      <c r="G17" s="123">
        <v>62466</v>
      </c>
      <c r="H17" s="123">
        <v>222420.45</v>
      </c>
      <c r="J17" s="56">
        <v>761778.85</v>
      </c>
      <c r="K17" s="56">
        <v>27940.93</v>
      </c>
      <c r="M17" s="292"/>
      <c r="N17" s="272">
        <v>73950</v>
      </c>
      <c r="S17" s="56">
        <v>144510.96</v>
      </c>
      <c r="T17" s="56">
        <v>2287723.02</v>
      </c>
      <c r="U17" s="100">
        <v>615235.28</v>
      </c>
      <c r="X17" s="100">
        <v>692991.5</v>
      </c>
      <c r="Z17" s="124">
        <v>843255.5</v>
      </c>
      <c r="AC17" s="124">
        <v>217852.4</v>
      </c>
      <c r="AD17" s="124">
        <v>33361</v>
      </c>
      <c r="AH17" s="85">
        <f t="shared" si="1"/>
        <v>1125535.6300000001</v>
      </c>
      <c r="AI17" s="21">
        <f t="shared" si="2"/>
        <v>73950</v>
      </c>
      <c r="AJ17" s="86">
        <f t="shared" si="5"/>
        <v>1051585.6300000001</v>
      </c>
      <c r="AK17" s="24">
        <f t="shared" si="3"/>
        <v>1308226.78</v>
      </c>
      <c r="AL17" s="25">
        <f t="shared" si="4"/>
        <v>1094468.8999999999</v>
      </c>
      <c r="AM17" s="16">
        <f t="shared" si="6"/>
        <v>213757.88000000012</v>
      </c>
    </row>
    <row r="18" spans="1:39" ht="15" thickBot="1" x14ac:dyDescent="0.25">
      <c r="A18" s="62" t="s">
        <v>302</v>
      </c>
      <c r="B18" s="62" t="s">
        <v>43</v>
      </c>
      <c r="C18" s="88">
        <v>8434</v>
      </c>
      <c r="D18" s="89" t="s">
        <v>824</v>
      </c>
      <c r="E18" s="56" t="s">
        <v>1599</v>
      </c>
      <c r="F18" s="123">
        <v>1882765.66</v>
      </c>
      <c r="G18" s="123">
        <v>50600</v>
      </c>
      <c r="H18" s="123">
        <v>297947.53000000003</v>
      </c>
      <c r="J18" s="56">
        <v>682077.41</v>
      </c>
      <c r="K18" s="56">
        <v>583197.65</v>
      </c>
      <c r="M18" s="292">
        <v>0</v>
      </c>
      <c r="N18" s="272">
        <v>191958.96</v>
      </c>
      <c r="S18" s="56">
        <v>703799.24</v>
      </c>
      <c r="T18" s="56">
        <v>312292.87</v>
      </c>
      <c r="U18" s="100">
        <v>658160.4</v>
      </c>
      <c r="X18" s="100">
        <v>670162.5</v>
      </c>
      <c r="Z18" s="124">
        <v>931612.5</v>
      </c>
      <c r="AC18" s="124">
        <v>388371.38</v>
      </c>
      <c r="AD18" s="124">
        <v>91556.55</v>
      </c>
      <c r="AG18" s="124">
        <v>2713</v>
      </c>
      <c r="AH18" s="85">
        <f t="shared" si="1"/>
        <v>2231313.19</v>
      </c>
      <c r="AI18" s="21">
        <f t="shared" si="2"/>
        <v>191958.96</v>
      </c>
      <c r="AJ18" s="86">
        <f t="shared" si="5"/>
        <v>2039354.23</v>
      </c>
      <c r="AK18" s="24">
        <f t="shared" si="3"/>
        <v>1328322.8999999999</v>
      </c>
      <c r="AL18" s="25">
        <f t="shared" si="4"/>
        <v>1414253.43</v>
      </c>
      <c r="AM18" s="16">
        <f t="shared" si="6"/>
        <v>-85930.530000000028</v>
      </c>
    </row>
    <row r="19" spans="1:39" ht="15" thickBot="1" x14ac:dyDescent="0.25">
      <c r="A19" s="62" t="s">
        <v>302</v>
      </c>
      <c r="B19" s="62" t="s">
        <v>43</v>
      </c>
      <c r="C19" s="88">
        <v>9149</v>
      </c>
      <c r="D19" s="89" t="s">
        <v>825</v>
      </c>
      <c r="E19" s="56" t="s">
        <v>1600</v>
      </c>
      <c r="F19" s="123">
        <v>2460522.58</v>
      </c>
      <c r="G19" s="123">
        <v>32422.18</v>
      </c>
      <c r="H19" s="123">
        <v>471170.06</v>
      </c>
      <c r="J19" s="56">
        <v>318426.74</v>
      </c>
      <c r="K19" s="56">
        <v>415092.95</v>
      </c>
      <c r="M19" s="292"/>
      <c r="N19" s="272">
        <v>179259.37</v>
      </c>
      <c r="O19" s="272">
        <v>15000</v>
      </c>
      <c r="P19" s="272">
        <v>298930.06</v>
      </c>
      <c r="S19" s="56">
        <v>369462.11</v>
      </c>
      <c r="T19" s="56">
        <v>928313.81</v>
      </c>
      <c r="U19" s="100">
        <v>1000316.18</v>
      </c>
      <c r="X19" s="100">
        <v>868742.5</v>
      </c>
      <c r="Y19" s="100">
        <v>25000</v>
      </c>
      <c r="Z19" s="124">
        <v>1206242.5</v>
      </c>
      <c r="AC19" s="124">
        <v>266262.44</v>
      </c>
      <c r="AD19" s="124">
        <v>56618.23</v>
      </c>
      <c r="AH19" s="85">
        <f t="shared" si="1"/>
        <v>2964114.8200000003</v>
      </c>
      <c r="AI19" s="21">
        <f t="shared" si="2"/>
        <v>493189.43</v>
      </c>
      <c r="AJ19" s="86">
        <f t="shared" si="5"/>
        <v>2470925.39</v>
      </c>
      <c r="AK19" s="24">
        <f t="shared" si="3"/>
        <v>1894058.6800000002</v>
      </c>
      <c r="AL19" s="25">
        <f t="shared" si="4"/>
        <v>1529123.17</v>
      </c>
      <c r="AM19" s="16">
        <f t="shared" si="6"/>
        <v>364935.51000000024</v>
      </c>
    </row>
    <row r="20" spans="1:39" ht="15" thickBot="1" x14ac:dyDescent="0.25">
      <c r="A20" s="62" t="s">
        <v>302</v>
      </c>
      <c r="B20" s="62" t="s">
        <v>43</v>
      </c>
      <c r="C20" s="88">
        <v>6199</v>
      </c>
      <c r="D20" s="89" t="s">
        <v>826</v>
      </c>
      <c r="E20" s="56" t="s">
        <v>1601</v>
      </c>
      <c r="F20" s="123">
        <v>2032460.45</v>
      </c>
      <c r="G20" s="123">
        <v>125100</v>
      </c>
      <c r="H20" s="123">
        <v>487582.85</v>
      </c>
      <c r="J20" s="56">
        <v>329656.53999999998</v>
      </c>
      <c r="K20" s="56">
        <v>1100200.3799999999</v>
      </c>
      <c r="M20" s="292">
        <v>1320</v>
      </c>
      <c r="N20" s="272">
        <v>120238.1</v>
      </c>
      <c r="Q20" s="56">
        <v>217250</v>
      </c>
      <c r="S20" s="56">
        <v>636021.26</v>
      </c>
      <c r="T20" s="56">
        <v>955989.15</v>
      </c>
      <c r="U20" s="100">
        <v>256793.84</v>
      </c>
      <c r="X20" s="100">
        <v>723864.6</v>
      </c>
      <c r="Y20" s="100">
        <v>6200</v>
      </c>
      <c r="Z20" s="124">
        <v>859597.6</v>
      </c>
      <c r="AC20" s="124">
        <v>309826.90000000002</v>
      </c>
      <c r="AD20" s="124">
        <v>63867.67</v>
      </c>
      <c r="AH20" s="85">
        <f t="shared" si="1"/>
        <v>2645143.3000000003</v>
      </c>
      <c r="AI20" s="21">
        <f t="shared" si="2"/>
        <v>121558.1</v>
      </c>
      <c r="AJ20" s="86">
        <f t="shared" si="5"/>
        <v>2523585.2000000002</v>
      </c>
      <c r="AK20" s="24">
        <f t="shared" si="3"/>
        <v>986858.44</v>
      </c>
      <c r="AL20" s="25">
        <f t="shared" si="4"/>
        <v>1233292.17</v>
      </c>
      <c r="AM20" s="16">
        <f t="shared" si="6"/>
        <v>-246433.72999999998</v>
      </c>
    </row>
    <row r="21" spans="1:39" ht="15" thickBot="1" x14ac:dyDescent="0.25">
      <c r="A21" s="62" t="s">
        <v>302</v>
      </c>
      <c r="B21" s="62" t="s">
        <v>43</v>
      </c>
      <c r="C21" s="88">
        <v>5135</v>
      </c>
      <c r="D21" s="89" t="s">
        <v>827</v>
      </c>
      <c r="E21" s="56" t="s">
        <v>1602</v>
      </c>
      <c r="F21" s="123">
        <v>715395.78</v>
      </c>
      <c r="G21" s="123">
        <v>29100</v>
      </c>
      <c r="H21" s="123">
        <v>359841.66</v>
      </c>
      <c r="J21" s="56">
        <v>857770.5</v>
      </c>
      <c r="K21" s="56">
        <v>357848.97</v>
      </c>
      <c r="M21" s="292">
        <v>7000</v>
      </c>
      <c r="N21" s="272">
        <v>129675</v>
      </c>
      <c r="S21" s="56">
        <v>277376.11</v>
      </c>
      <c r="T21" s="56">
        <v>1540469.93</v>
      </c>
      <c r="U21" s="100">
        <v>602183.35</v>
      </c>
      <c r="X21" s="100">
        <v>99918</v>
      </c>
      <c r="Y21" s="100">
        <v>200000</v>
      </c>
      <c r="Z21" s="124">
        <v>334788</v>
      </c>
      <c r="AC21" s="124">
        <v>240415.63</v>
      </c>
      <c r="AD21" s="124">
        <v>90218.58</v>
      </c>
      <c r="AH21" s="85">
        <f t="shared" si="1"/>
        <v>1104337.44</v>
      </c>
      <c r="AI21" s="21">
        <f t="shared" si="2"/>
        <v>136675</v>
      </c>
      <c r="AJ21" s="86">
        <f t="shared" si="5"/>
        <v>967662.44</v>
      </c>
      <c r="AK21" s="24">
        <f t="shared" si="3"/>
        <v>902101.35</v>
      </c>
      <c r="AL21" s="25">
        <f t="shared" si="4"/>
        <v>665422.21</v>
      </c>
      <c r="AM21" s="16">
        <f t="shared" si="6"/>
        <v>236679.14</v>
      </c>
    </row>
    <row r="22" spans="1:39" ht="15" thickBot="1" x14ac:dyDescent="0.25">
      <c r="A22" s="62" t="s">
        <v>302</v>
      </c>
      <c r="B22" s="62" t="s">
        <v>43</v>
      </c>
      <c r="C22" s="88">
        <v>10482</v>
      </c>
      <c r="D22" s="89" t="s">
        <v>828</v>
      </c>
      <c r="E22" s="56" t="s">
        <v>1603</v>
      </c>
      <c r="F22" s="123">
        <v>2837375.88</v>
      </c>
      <c r="G22" s="123">
        <v>53160.5</v>
      </c>
      <c r="H22" s="123">
        <v>459025.9</v>
      </c>
      <c r="J22" s="56">
        <v>426184.58</v>
      </c>
      <c r="K22" s="56">
        <v>101149.64</v>
      </c>
      <c r="M22" s="292"/>
      <c r="N22" s="272">
        <v>132650</v>
      </c>
      <c r="S22" s="56">
        <v>594381.93000000005</v>
      </c>
      <c r="T22" s="56">
        <v>2399548.4500000002</v>
      </c>
      <c r="U22" s="100">
        <v>914087.11</v>
      </c>
      <c r="X22" s="100">
        <v>990661.5</v>
      </c>
      <c r="Y22" s="100">
        <v>500</v>
      </c>
      <c r="Z22" s="124">
        <v>1315461.5</v>
      </c>
      <c r="AC22" s="124">
        <v>297574.78999999998</v>
      </c>
      <c r="AD22" s="124">
        <v>14579.87</v>
      </c>
      <c r="AG22" s="124">
        <v>80385</v>
      </c>
      <c r="AH22" s="85">
        <f t="shared" si="1"/>
        <v>3349562.28</v>
      </c>
      <c r="AI22" s="21">
        <f t="shared" si="2"/>
        <v>132650</v>
      </c>
      <c r="AJ22" s="86">
        <f t="shared" si="5"/>
        <v>3216912.28</v>
      </c>
      <c r="AK22" s="24">
        <f t="shared" si="3"/>
        <v>1905248.6099999999</v>
      </c>
      <c r="AL22" s="25">
        <f t="shared" si="4"/>
        <v>1708001.1600000001</v>
      </c>
      <c r="AM22" s="16">
        <f t="shared" si="6"/>
        <v>197247.44999999972</v>
      </c>
    </row>
    <row r="23" spans="1:39" ht="15" thickBot="1" x14ac:dyDescent="0.25">
      <c r="A23" s="62" t="s">
        <v>302</v>
      </c>
      <c r="B23" s="62" t="s">
        <v>43</v>
      </c>
      <c r="C23" s="88">
        <v>8929</v>
      </c>
      <c r="D23" s="89" t="s">
        <v>829</v>
      </c>
      <c r="E23" s="56" t="s">
        <v>1604</v>
      </c>
      <c r="F23" s="123">
        <v>856123.63</v>
      </c>
      <c r="G23" s="123">
        <v>79938.5</v>
      </c>
      <c r="H23" s="123">
        <v>376107.12</v>
      </c>
      <c r="J23" s="56">
        <v>684384.07</v>
      </c>
      <c r="K23" s="56">
        <v>1447964.38</v>
      </c>
      <c r="M23" s="292">
        <v>0</v>
      </c>
      <c r="N23" s="272">
        <v>100803.87</v>
      </c>
      <c r="O23" s="272">
        <v>52466</v>
      </c>
      <c r="S23" s="56">
        <v>496269</v>
      </c>
      <c r="T23" s="56">
        <v>3847094.62</v>
      </c>
      <c r="U23" s="100">
        <v>660412.93999999994</v>
      </c>
      <c r="X23" s="100">
        <v>877306.5</v>
      </c>
      <c r="Y23" s="100">
        <v>12500</v>
      </c>
      <c r="Z23" s="124">
        <v>1177726.5</v>
      </c>
      <c r="AC23" s="124">
        <v>347801.03</v>
      </c>
      <c r="AD23" s="124">
        <v>168952.03</v>
      </c>
      <c r="AH23" s="85">
        <f t="shared" si="1"/>
        <v>1312169.25</v>
      </c>
      <c r="AI23" s="21">
        <f t="shared" si="2"/>
        <v>153269.87</v>
      </c>
      <c r="AJ23" s="86">
        <f t="shared" si="5"/>
        <v>1158899.3799999999</v>
      </c>
      <c r="AK23" s="24">
        <f t="shared" si="3"/>
        <v>1550219.44</v>
      </c>
      <c r="AL23" s="25">
        <f t="shared" si="4"/>
        <v>1694479.56</v>
      </c>
      <c r="AM23" s="16">
        <f t="shared" si="6"/>
        <v>-144260.12000000011</v>
      </c>
    </row>
    <row r="24" spans="1:39" ht="15" thickBot="1" x14ac:dyDescent="0.25">
      <c r="A24" s="62" t="s">
        <v>302</v>
      </c>
      <c r="B24" s="62" t="s">
        <v>43</v>
      </c>
      <c r="C24" s="88">
        <v>13938</v>
      </c>
      <c r="D24" s="89" t="s">
        <v>830</v>
      </c>
      <c r="E24" s="56" t="s">
        <v>1605</v>
      </c>
      <c r="F24" s="123">
        <v>2412887.12</v>
      </c>
      <c r="G24" s="123">
        <v>292102.5</v>
      </c>
      <c r="H24" s="123">
        <v>619114.22</v>
      </c>
      <c r="J24" s="56">
        <v>4</v>
      </c>
      <c r="K24" s="56">
        <v>1111040.24</v>
      </c>
      <c r="M24" s="292">
        <v>5000</v>
      </c>
      <c r="N24" s="272">
        <v>248334.5</v>
      </c>
      <c r="O24" s="272">
        <v>45590</v>
      </c>
      <c r="S24" s="56">
        <v>667479.93000000005</v>
      </c>
      <c r="T24" s="56">
        <v>2781867.7</v>
      </c>
      <c r="U24" s="100">
        <v>1015006.43</v>
      </c>
      <c r="X24" s="100">
        <v>1091242.5</v>
      </c>
      <c r="Y24" s="100">
        <v>5272</v>
      </c>
      <c r="Z24" s="124">
        <v>1495717.5</v>
      </c>
      <c r="AC24" s="124">
        <v>446255.19</v>
      </c>
      <c r="AD24" s="124">
        <v>65056.59</v>
      </c>
      <c r="AH24" s="85">
        <f t="shared" si="1"/>
        <v>3324103.84</v>
      </c>
      <c r="AI24" s="21">
        <f t="shared" si="2"/>
        <v>298924.5</v>
      </c>
      <c r="AJ24" s="86">
        <f t="shared" si="5"/>
        <v>3025179.34</v>
      </c>
      <c r="AK24" s="24">
        <f t="shared" si="3"/>
        <v>2111520.9300000002</v>
      </c>
      <c r="AL24" s="25">
        <f t="shared" si="4"/>
        <v>2007029.28</v>
      </c>
      <c r="AM24" s="16">
        <f t="shared" si="6"/>
        <v>104491.65000000014</v>
      </c>
    </row>
    <row r="25" spans="1:39" ht="15" thickBot="1" x14ac:dyDescent="0.25">
      <c r="A25" s="62" t="s">
        <v>302</v>
      </c>
      <c r="B25" s="62" t="s">
        <v>43</v>
      </c>
      <c r="C25" s="88">
        <v>6484</v>
      </c>
      <c r="D25" s="89" t="s">
        <v>831</v>
      </c>
      <c r="E25" s="56" t="s">
        <v>1606</v>
      </c>
      <c r="F25" s="123">
        <v>1550807.81</v>
      </c>
      <c r="G25" s="123">
        <v>78693.850000000006</v>
      </c>
      <c r="H25" s="123">
        <v>582732.82999999996</v>
      </c>
      <c r="J25" s="56">
        <v>582354.43000000005</v>
      </c>
      <c r="K25" s="56">
        <v>276450.90999999997</v>
      </c>
      <c r="M25" s="292">
        <v>16051</v>
      </c>
      <c r="N25" s="272">
        <v>162650.21</v>
      </c>
      <c r="O25" s="272">
        <v>200</v>
      </c>
      <c r="S25" s="56">
        <v>368899.1</v>
      </c>
      <c r="T25" s="56">
        <v>1887309.56</v>
      </c>
      <c r="U25" s="100">
        <v>508606.36</v>
      </c>
      <c r="X25" s="100">
        <v>915190.5</v>
      </c>
      <c r="Y25" s="100">
        <v>44672</v>
      </c>
      <c r="Z25" s="124">
        <v>1091892.5</v>
      </c>
      <c r="AC25" s="124">
        <v>285615.33</v>
      </c>
      <c r="AD25" s="124">
        <v>65449.41</v>
      </c>
      <c r="AH25" s="85">
        <f t="shared" si="1"/>
        <v>2212234.4900000002</v>
      </c>
      <c r="AI25" s="21">
        <f t="shared" si="2"/>
        <v>178901.21</v>
      </c>
      <c r="AJ25" s="86">
        <f t="shared" si="5"/>
        <v>2033333.2800000003</v>
      </c>
      <c r="AK25" s="24">
        <f t="shared" si="3"/>
        <v>1468468.8599999999</v>
      </c>
      <c r="AL25" s="25">
        <f t="shared" si="4"/>
        <v>1442957.24</v>
      </c>
      <c r="AM25" s="16">
        <f t="shared" si="6"/>
        <v>25511.619999999879</v>
      </c>
    </row>
    <row r="26" spans="1:39" ht="15" thickBot="1" x14ac:dyDescent="0.25">
      <c r="A26" s="62" t="s">
        <v>302</v>
      </c>
      <c r="B26" s="62" t="s">
        <v>43</v>
      </c>
      <c r="C26" s="88">
        <v>4852</v>
      </c>
      <c r="D26" s="89" t="s">
        <v>832</v>
      </c>
      <c r="E26" s="56" t="s">
        <v>1607</v>
      </c>
      <c r="F26" s="123">
        <v>1148984.6100000001</v>
      </c>
      <c r="G26" s="123">
        <v>92600</v>
      </c>
      <c r="H26" s="123">
        <v>345921.61</v>
      </c>
      <c r="J26" s="56">
        <v>1203997.74</v>
      </c>
      <c r="K26" s="56">
        <v>322799.43</v>
      </c>
      <c r="M26" s="292">
        <v>7000</v>
      </c>
      <c r="N26" s="272">
        <v>91939.98</v>
      </c>
      <c r="O26" s="272">
        <v>34.92</v>
      </c>
      <c r="S26" s="56">
        <v>245595.88</v>
      </c>
      <c r="T26" s="56">
        <v>2302867.0299999998</v>
      </c>
      <c r="U26" s="100">
        <v>373742.58</v>
      </c>
      <c r="X26" s="100">
        <v>449221.5</v>
      </c>
      <c r="Y26" s="100">
        <v>13900</v>
      </c>
      <c r="Z26" s="124">
        <v>566171.5</v>
      </c>
      <c r="AC26" s="124">
        <v>202520.28</v>
      </c>
      <c r="AD26" s="124">
        <v>62422.89</v>
      </c>
      <c r="AH26" s="85">
        <f t="shared" si="1"/>
        <v>1587506.2200000002</v>
      </c>
      <c r="AI26" s="21">
        <f t="shared" si="2"/>
        <v>98974.9</v>
      </c>
      <c r="AJ26" s="86">
        <f t="shared" si="5"/>
        <v>1488531.3200000003</v>
      </c>
      <c r="AK26" s="24">
        <f t="shared" si="3"/>
        <v>836864.08000000007</v>
      </c>
      <c r="AL26" s="25">
        <f t="shared" si="4"/>
        <v>831114.67</v>
      </c>
      <c r="AM26" s="16">
        <f t="shared" si="6"/>
        <v>5749.4100000000326</v>
      </c>
    </row>
    <row r="27" spans="1:39" ht="15" thickBot="1" x14ac:dyDescent="0.25">
      <c r="A27" s="62" t="s">
        <v>302</v>
      </c>
      <c r="B27" s="62" t="s">
        <v>43</v>
      </c>
      <c r="C27" s="88">
        <v>5055</v>
      </c>
      <c r="D27" s="89" t="s">
        <v>833</v>
      </c>
      <c r="E27" s="56" t="s">
        <v>1608</v>
      </c>
      <c r="F27" s="123">
        <v>750195.44</v>
      </c>
      <c r="G27" s="123">
        <v>353048.04</v>
      </c>
      <c r="H27" s="123">
        <v>371242.18</v>
      </c>
      <c r="J27" s="56">
        <v>334035</v>
      </c>
      <c r="K27" s="56">
        <v>571697.56000000006</v>
      </c>
      <c r="M27" s="292">
        <v>2000</v>
      </c>
      <c r="N27" s="272">
        <v>103481.2</v>
      </c>
      <c r="S27" s="56">
        <v>247992.29</v>
      </c>
      <c r="T27" s="56">
        <v>1722667.58</v>
      </c>
      <c r="U27" s="100">
        <v>579065.41</v>
      </c>
      <c r="X27" s="100">
        <v>312963</v>
      </c>
      <c r="Z27" s="124">
        <v>552813</v>
      </c>
      <c r="AC27" s="124">
        <v>246559.35</v>
      </c>
      <c r="AD27" s="124">
        <v>59308.800000000003</v>
      </c>
      <c r="AH27" s="85">
        <f t="shared" si="1"/>
        <v>1474485.66</v>
      </c>
      <c r="AI27" s="21">
        <f t="shared" si="2"/>
        <v>105481.2</v>
      </c>
      <c r="AJ27" s="86">
        <f t="shared" si="5"/>
        <v>1369004.46</v>
      </c>
      <c r="AK27" s="24">
        <f t="shared" si="3"/>
        <v>892028.41</v>
      </c>
      <c r="AL27" s="25">
        <f t="shared" si="4"/>
        <v>858681.15</v>
      </c>
      <c r="AM27" s="16">
        <f t="shared" si="6"/>
        <v>33347.260000000009</v>
      </c>
    </row>
    <row r="28" spans="1:39" ht="15" thickBot="1" x14ac:dyDescent="0.25">
      <c r="A28" s="62" t="s">
        <v>302</v>
      </c>
      <c r="B28" s="62" t="s">
        <v>43</v>
      </c>
      <c r="C28" s="88">
        <v>5073</v>
      </c>
      <c r="D28" s="89" t="s">
        <v>834</v>
      </c>
      <c r="E28" s="56" t="s">
        <v>1609</v>
      </c>
      <c r="F28" s="123">
        <v>1251830.8799999999</v>
      </c>
      <c r="G28" s="123">
        <v>18676</v>
      </c>
      <c r="H28" s="123">
        <v>561945.65</v>
      </c>
      <c r="J28" s="56">
        <v>265061.09999999998</v>
      </c>
      <c r="K28" s="56">
        <v>461839.63</v>
      </c>
      <c r="M28" s="292"/>
      <c r="N28" s="272">
        <v>206163.57</v>
      </c>
      <c r="O28" s="272">
        <v>19587</v>
      </c>
      <c r="S28" s="56">
        <v>682575.64</v>
      </c>
      <c r="T28" s="56">
        <v>2074532.05</v>
      </c>
      <c r="U28" s="100">
        <v>465913.38</v>
      </c>
      <c r="X28" s="100">
        <v>555208.5</v>
      </c>
      <c r="Z28" s="124">
        <v>703808.5</v>
      </c>
      <c r="AC28" s="124">
        <v>235547.24</v>
      </c>
      <c r="AD28" s="124">
        <v>548525.51</v>
      </c>
      <c r="AH28" s="85">
        <f t="shared" si="1"/>
        <v>1832452.5299999998</v>
      </c>
      <c r="AI28" s="21">
        <f t="shared" si="2"/>
        <v>225750.57</v>
      </c>
      <c r="AJ28" s="86">
        <f t="shared" si="5"/>
        <v>1606701.9599999997</v>
      </c>
      <c r="AK28" s="24">
        <f t="shared" si="3"/>
        <v>1021121.88</v>
      </c>
      <c r="AL28" s="25">
        <f t="shared" si="4"/>
        <v>1487881.25</v>
      </c>
      <c r="AM28" s="16">
        <f t="shared" si="6"/>
        <v>-466759.37</v>
      </c>
    </row>
    <row r="29" spans="1:39" ht="15" thickBot="1" x14ac:dyDescent="0.25">
      <c r="A29" s="62" t="s">
        <v>302</v>
      </c>
      <c r="B29" s="62" t="s">
        <v>43</v>
      </c>
      <c r="C29" s="88">
        <v>4573</v>
      </c>
      <c r="D29" s="89" t="s">
        <v>1426</v>
      </c>
      <c r="E29" s="56" t="s">
        <v>1610</v>
      </c>
      <c r="F29" s="123">
        <v>609281.55000000005</v>
      </c>
      <c r="G29" s="123">
        <v>21222</v>
      </c>
      <c r="H29" s="123">
        <v>198207.41</v>
      </c>
      <c r="J29" s="56">
        <v>671605.24</v>
      </c>
      <c r="K29" s="56">
        <v>451385.96</v>
      </c>
      <c r="M29" s="292">
        <v>9150</v>
      </c>
      <c r="N29" s="272">
        <v>118461.28</v>
      </c>
      <c r="S29" s="56">
        <v>-60758.96</v>
      </c>
      <c r="T29" s="56">
        <v>900591.29</v>
      </c>
      <c r="U29" s="100">
        <v>433920.14</v>
      </c>
      <c r="X29" s="100">
        <v>464583.2</v>
      </c>
      <c r="Z29" s="124">
        <v>566515.19999999995</v>
      </c>
      <c r="AC29" s="124">
        <v>260687.78</v>
      </c>
      <c r="AD29" s="124">
        <v>63173.94</v>
      </c>
      <c r="AH29" s="85">
        <f t="shared" si="1"/>
        <v>828710.96000000008</v>
      </c>
      <c r="AI29" s="21">
        <f t="shared" si="2"/>
        <v>127611.28</v>
      </c>
      <c r="AJ29" s="86">
        <f t="shared" si="5"/>
        <v>701099.68</v>
      </c>
      <c r="AK29" s="24">
        <f t="shared" si="3"/>
        <v>898503.34000000008</v>
      </c>
      <c r="AL29" s="25">
        <f t="shared" si="4"/>
        <v>890376.91999999993</v>
      </c>
      <c r="AM29" s="16">
        <f t="shared" si="6"/>
        <v>8126.4200000001583</v>
      </c>
    </row>
    <row r="30" spans="1:39" ht="15" thickBot="1" x14ac:dyDescent="0.25">
      <c r="A30" s="62" t="s">
        <v>302</v>
      </c>
      <c r="B30" s="62" t="s">
        <v>43</v>
      </c>
      <c r="C30" s="88">
        <v>7350</v>
      </c>
      <c r="D30" s="89" t="s">
        <v>836</v>
      </c>
      <c r="E30" s="56" t="s">
        <v>1611</v>
      </c>
      <c r="F30" s="123">
        <v>1288864.05</v>
      </c>
      <c r="G30" s="123">
        <v>111090.5</v>
      </c>
      <c r="H30" s="123">
        <v>249727.12</v>
      </c>
      <c r="J30" s="56">
        <v>683271.53</v>
      </c>
      <c r="K30" s="56">
        <v>1087677.6100000001</v>
      </c>
      <c r="M30" s="292"/>
      <c r="N30" s="272">
        <v>115945.52</v>
      </c>
      <c r="O30" s="272">
        <v>5000</v>
      </c>
      <c r="S30" s="56">
        <v>364010.4</v>
      </c>
      <c r="T30" s="56">
        <v>2673935.1</v>
      </c>
      <c r="U30" s="100">
        <v>611367.64</v>
      </c>
      <c r="X30" s="100">
        <v>584349</v>
      </c>
      <c r="Y30" s="100">
        <v>69820</v>
      </c>
      <c r="Z30" s="124">
        <v>932629</v>
      </c>
      <c r="AC30" s="124">
        <v>255768.75</v>
      </c>
      <c r="AD30" s="124">
        <v>107306.64</v>
      </c>
      <c r="AH30" s="85">
        <f t="shared" si="1"/>
        <v>1649681.67</v>
      </c>
      <c r="AI30" s="21">
        <f t="shared" si="2"/>
        <v>120945.52</v>
      </c>
      <c r="AJ30" s="86">
        <f t="shared" si="5"/>
        <v>1528736.15</v>
      </c>
      <c r="AK30" s="24">
        <f t="shared" si="3"/>
        <v>1265536.6400000001</v>
      </c>
      <c r="AL30" s="25">
        <f t="shared" si="4"/>
        <v>1295704.3899999999</v>
      </c>
      <c r="AM30" s="16">
        <f t="shared" si="6"/>
        <v>-30167.749999999767</v>
      </c>
    </row>
    <row r="31" spans="1:39" ht="15" thickBot="1" x14ac:dyDescent="0.25">
      <c r="A31" s="62" t="s">
        <v>302</v>
      </c>
      <c r="B31" s="62" t="s">
        <v>43</v>
      </c>
      <c r="C31" s="88">
        <v>5666</v>
      </c>
      <c r="D31" s="89" t="s">
        <v>837</v>
      </c>
      <c r="E31" s="56" t="s">
        <v>1612</v>
      </c>
      <c r="F31" s="123">
        <v>2131754.56</v>
      </c>
      <c r="G31" s="123">
        <v>67600</v>
      </c>
      <c r="H31" s="123">
        <v>233321.68</v>
      </c>
      <c r="J31" s="56">
        <v>588520.01</v>
      </c>
      <c r="K31" s="56">
        <v>126218.56</v>
      </c>
      <c r="M31" s="292">
        <v>1600</v>
      </c>
      <c r="N31" s="272">
        <v>80456.210000000006</v>
      </c>
      <c r="S31" s="56">
        <v>279597.51</v>
      </c>
      <c r="T31" s="56">
        <v>1942985.43</v>
      </c>
      <c r="U31" s="100">
        <v>534551.55000000005</v>
      </c>
      <c r="V31" s="100">
        <v>10000</v>
      </c>
      <c r="X31" s="100">
        <v>307356</v>
      </c>
      <c r="Z31" s="124">
        <v>421166</v>
      </c>
      <c r="AC31" s="124">
        <v>262376.02</v>
      </c>
      <c r="AD31" s="124">
        <v>76440.990000000005</v>
      </c>
      <c r="AH31" s="85">
        <f t="shared" si="1"/>
        <v>2432676.2400000002</v>
      </c>
      <c r="AI31" s="21">
        <f t="shared" si="2"/>
        <v>82056.210000000006</v>
      </c>
      <c r="AJ31" s="86">
        <f t="shared" si="5"/>
        <v>2350620.0300000003</v>
      </c>
      <c r="AK31" s="24">
        <f t="shared" si="3"/>
        <v>851907.55</v>
      </c>
      <c r="AL31" s="25">
        <f t="shared" si="4"/>
        <v>759983.01</v>
      </c>
      <c r="AM31" s="16">
        <f t="shared" si="6"/>
        <v>91924.540000000037</v>
      </c>
    </row>
    <row r="32" spans="1:39" ht="15" thickBot="1" x14ac:dyDescent="0.25">
      <c r="A32" s="62" t="s">
        <v>302</v>
      </c>
      <c r="B32" s="62" t="s">
        <v>43</v>
      </c>
      <c r="C32" s="88">
        <v>5772</v>
      </c>
      <c r="D32" s="89" t="s">
        <v>838</v>
      </c>
      <c r="E32" s="56" t="s">
        <v>1613</v>
      </c>
      <c r="F32" s="123">
        <v>1112067.04</v>
      </c>
      <c r="G32" s="123">
        <v>218495.62</v>
      </c>
      <c r="H32" s="123">
        <v>407287.11</v>
      </c>
      <c r="J32" s="56">
        <v>25224.67</v>
      </c>
      <c r="K32" s="56">
        <v>115053.78</v>
      </c>
      <c r="M32" s="292"/>
      <c r="N32" s="272">
        <v>91450</v>
      </c>
      <c r="O32" s="272">
        <v>11000</v>
      </c>
      <c r="S32" s="56">
        <v>235753.43</v>
      </c>
      <c r="T32" s="56">
        <v>2306439.37</v>
      </c>
      <c r="U32" s="100">
        <v>546062.64</v>
      </c>
      <c r="X32" s="100">
        <v>620622</v>
      </c>
      <c r="Z32" s="124">
        <v>741539</v>
      </c>
      <c r="AC32" s="124">
        <v>233352.26</v>
      </c>
      <c r="AD32" s="124">
        <v>3900.78</v>
      </c>
      <c r="AH32" s="85">
        <f t="shared" si="1"/>
        <v>1737849.77</v>
      </c>
      <c r="AI32" s="21">
        <f t="shared" si="2"/>
        <v>102450</v>
      </c>
      <c r="AJ32" s="86">
        <f t="shared" si="5"/>
        <v>1635399.77</v>
      </c>
      <c r="AK32" s="24">
        <f t="shared" si="3"/>
        <v>1166684.6400000001</v>
      </c>
      <c r="AL32" s="25">
        <f t="shared" si="4"/>
        <v>978792.04</v>
      </c>
      <c r="AM32" s="16">
        <f t="shared" si="6"/>
        <v>187892.60000000009</v>
      </c>
    </row>
    <row r="33" spans="1:39" ht="15" thickBot="1" x14ac:dyDescent="0.25">
      <c r="A33" s="62" t="s">
        <v>302</v>
      </c>
      <c r="B33" s="62" t="s">
        <v>43</v>
      </c>
      <c r="C33" s="88">
        <v>3690</v>
      </c>
      <c r="D33" s="89" t="s">
        <v>839</v>
      </c>
      <c r="E33" s="56" t="s">
        <v>1614</v>
      </c>
      <c r="F33" s="123">
        <v>1041773.08</v>
      </c>
      <c r="G33" s="123">
        <v>12865.27</v>
      </c>
      <c r="H33" s="123">
        <v>176431.55</v>
      </c>
      <c r="J33" s="56">
        <v>369358.33</v>
      </c>
      <c r="K33" s="56">
        <v>488172.87</v>
      </c>
      <c r="M33" s="292"/>
      <c r="N33" s="272">
        <v>63977.98</v>
      </c>
      <c r="O33" s="272">
        <v>5000</v>
      </c>
      <c r="S33" s="56">
        <v>205185.34</v>
      </c>
      <c r="T33" s="56">
        <v>1600056.47</v>
      </c>
      <c r="U33" s="100">
        <v>570802.67000000004</v>
      </c>
      <c r="X33" s="100">
        <v>461809</v>
      </c>
      <c r="Y33" s="100">
        <v>4800</v>
      </c>
      <c r="Z33" s="124">
        <v>552529</v>
      </c>
      <c r="AC33" s="124">
        <v>181419.41</v>
      </c>
      <c r="AD33" s="124">
        <v>61118.29</v>
      </c>
      <c r="AH33" s="85">
        <f t="shared" si="1"/>
        <v>1231069.8999999999</v>
      </c>
      <c r="AI33" s="21">
        <f t="shared" si="2"/>
        <v>68977.98000000001</v>
      </c>
      <c r="AJ33" s="86">
        <f t="shared" si="5"/>
        <v>1162091.92</v>
      </c>
      <c r="AK33" s="24">
        <f t="shared" si="3"/>
        <v>1037411.67</v>
      </c>
      <c r="AL33" s="25">
        <f t="shared" si="4"/>
        <v>795066.70000000007</v>
      </c>
      <c r="AM33" s="16">
        <f t="shared" si="6"/>
        <v>242344.96999999997</v>
      </c>
    </row>
    <row r="34" spans="1:39" ht="15" thickBot="1" x14ac:dyDescent="0.25">
      <c r="A34" s="62" t="s">
        <v>302</v>
      </c>
      <c r="B34" s="62" t="s">
        <v>43</v>
      </c>
      <c r="C34" s="88">
        <v>6191</v>
      </c>
      <c r="D34" s="89" t="s">
        <v>840</v>
      </c>
      <c r="E34" s="56" t="s">
        <v>1760</v>
      </c>
      <c r="F34" s="123">
        <v>870749.7</v>
      </c>
      <c r="G34" s="123">
        <v>32800</v>
      </c>
      <c r="H34" s="123">
        <v>453662.37</v>
      </c>
      <c r="J34" s="56">
        <v>573962.89</v>
      </c>
      <c r="K34" s="56">
        <v>691997.35</v>
      </c>
      <c r="M34" s="292">
        <v>3000</v>
      </c>
      <c r="N34" s="272">
        <v>97246.47</v>
      </c>
      <c r="O34" s="272">
        <v>15094</v>
      </c>
      <c r="S34" s="56">
        <v>354843.26</v>
      </c>
      <c r="T34" s="56">
        <v>2970314.75</v>
      </c>
      <c r="U34" s="100">
        <v>603797.38</v>
      </c>
      <c r="X34" s="100">
        <v>391744.5</v>
      </c>
      <c r="Y34" s="100">
        <v>20000</v>
      </c>
      <c r="Z34" s="124">
        <v>618114.5</v>
      </c>
      <c r="AC34" s="124">
        <v>270547.34999999998</v>
      </c>
      <c r="AD34" s="124">
        <v>68152.350000000006</v>
      </c>
      <c r="AH34" s="85">
        <f t="shared" si="1"/>
        <v>1357212.0699999998</v>
      </c>
      <c r="AI34" s="21">
        <f t="shared" si="2"/>
        <v>115340.47</v>
      </c>
      <c r="AJ34" s="86">
        <f t="shared" si="5"/>
        <v>1241871.5999999999</v>
      </c>
      <c r="AK34" s="24">
        <f t="shared" si="3"/>
        <v>1015541.88</v>
      </c>
      <c r="AL34" s="25">
        <f t="shared" si="4"/>
        <v>956814.2</v>
      </c>
      <c r="AM34" s="16">
        <f t="shared" si="6"/>
        <v>58727.680000000051</v>
      </c>
    </row>
    <row r="35" spans="1:39" ht="15" thickBot="1" x14ac:dyDescent="0.25">
      <c r="A35" s="62" t="s">
        <v>302</v>
      </c>
      <c r="B35" s="62" t="s">
        <v>43</v>
      </c>
      <c r="C35" s="88">
        <v>8132</v>
      </c>
      <c r="D35" s="89" t="s">
        <v>841</v>
      </c>
      <c r="E35" s="56" t="s">
        <v>1761</v>
      </c>
      <c r="F35" s="123">
        <v>1522512.59</v>
      </c>
      <c r="G35" s="123">
        <v>110374</v>
      </c>
      <c r="H35" s="123">
        <v>39449.79</v>
      </c>
      <c r="J35" s="56">
        <v>1197334.51</v>
      </c>
      <c r="K35" s="56">
        <v>973339.46</v>
      </c>
      <c r="M35" s="292">
        <v>0</v>
      </c>
      <c r="N35" s="272">
        <v>127315.2</v>
      </c>
      <c r="O35" s="272">
        <v>5000</v>
      </c>
      <c r="S35" s="56">
        <v>363660.41</v>
      </c>
      <c r="T35" s="56">
        <v>3203233.17</v>
      </c>
      <c r="U35" s="100">
        <v>631193</v>
      </c>
      <c r="V35" s="100">
        <v>35000</v>
      </c>
      <c r="X35" s="100">
        <v>269445</v>
      </c>
      <c r="Y35" s="100">
        <v>2400</v>
      </c>
      <c r="Z35" s="124">
        <v>607479</v>
      </c>
      <c r="AC35" s="124">
        <v>309478.74</v>
      </c>
      <c r="AD35" s="124">
        <v>68693.759999999995</v>
      </c>
      <c r="AH35" s="85">
        <f t="shared" si="1"/>
        <v>1672336.3800000001</v>
      </c>
      <c r="AI35" s="21">
        <f t="shared" si="2"/>
        <v>132315.20000000001</v>
      </c>
      <c r="AJ35" s="86">
        <f t="shared" si="5"/>
        <v>1540021.1800000002</v>
      </c>
      <c r="AK35" s="24">
        <f t="shared" si="3"/>
        <v>938038</v>
      </c>
      <c r="AL35" s="25">
        <f t="shared" si="4"/>
        <v>985651.5</v>
      </c>
      <c r="AM35" s="16">
        <f t="shared" si="6"/>
        <v>-47613.5</v>
      </c>
    </row>
    <row r="36" spans="1:39" ht="15" thickBot="1" x14ac:dyDescent="0.25">
      <c r="A36" s="62" t="s">
        <v>302</v>
      </c>
      <c r="B36" s="62" t="s">
        <v>43</v>
      </c>
      <c r="C36" s="88">
        <v>2634</v>
      </c>
      <c r="D36" s="89" t="s">
        <v>842</v>
      </c>
      <c r="E36" s="56" t="s">
        <v>1762</v>
      </c>
      <c r="F36" s="123">
        <v>349734.11</v>
      </c>
      <c r="G36" s="123">
        <v>51185.31</v>
      </c>
      <c r="H36" s="123">
        <v>128407.48</v>
      </c>
      <c r="J36" s="56">
        <v>70832.78</v>
      </c>
      <c r="K36" s="56">
        <v>175881.07</v>
      </c>
      <c r="M36" s="292"/>
      <c r="N36" s="272">
        <v>62477.08</v>
      </c>
      <c r="O36" s="272">
        <v>12226</v>
      </c>
      <c r="S36" s="56">
        <v>30</v>
      </c>
      <c r="T36" s="56">
        <v>2001291.5</v>
      </c>
      <c r="U36" s="100">
        <v>2280.8000000000002</v>
      </c>
      <c r="X36" s="100">
        <v>111618.5</v>
      </c>
      <c r="Z36" s="124">
        <v>128218.5</v>
      </c>
      <c r="AC36" s="124">
        <v>40189.410000000003</v>
      </c>
      <c r="AD36" s="124">
        <v>12304.47</v>
      </c>
      <c r="AH36" s="85">
        <f t="shared" si="1"/>
        <v>529326.9</v>
      </c>
      <c r="AI36" s="21">
        <f t="shared" si="2"/>
        <v>74703.08</v>
      </c>
      <c r="AJ36" s="86">
        <f t="shared" si="5"/>
        <v>454623.82</v>
      </c>
      <c r="AK36" s="24">
        <f t="shared" si="3"/>
        <v>113899.3</v>
      </c>
      <c r="AL36" s="25">
        <f t="shared" si="4"/>
        <v>180712.38</v>
      </c>
      <c r="AM36" s="16">
        <f t="shared" si="6"/>
        <v>-66813.08</v>
      </c>
    </row>
    <row r="37" spans="1:39" ht="15" thickBot="1" x14ac:dyDescent="0.25">
      <c r="A37" s="62" t="s">
        <v>302</v>
      </c>
      <c r="B37" s="62" t="s">
        <v>43</v>
      </c>
      <c r="C37" s="88">
        <v>5394</v>
      </c>
      <c r="D37" s="89" t="s">
        <v>843</v>
      </c>
      <c r="E37" s="56" t="s">
        <v>1788</v>
      </c>
      <c r="F37" s="123">
        <v>856045.59</v>
      </c>
      <c r="G37" s="123">
        <v>26438.639999999999</v>
      </c>
      <c r="H37" s="123">
        <v>223231.49</v>
      </c>
      <c r="J37" s="56">
        <v>1608803.52</v>
      </c>
      <c r="K37" s="56">
        <v>905006.14</v>
      </c>
      <c r="M37" s="292">
        <v>6000</v>
      </c>
      <c r="N37" s="272">
        <v>97797.04</v>
      </c>
      <c r="S37" s="56">
        <v>321360.7</v>
      </c>
      <c r="T37" s="56">
        <v>3800882.66</v>
      </c>
      <c r="U37" s="100">
        <v>498665.95</v>
      </c>
      <c r="Z37" s="124">
        <v>159073</v>
      </c>
      <c r="AB37" s="124">
        <v>6100</v>
      </c>
      <c r="AC37" s="124">
        <v>197057.27</v>
      </c>
      <c r="AD37" s="124">
        <v>67417.27</v>
      </c>
      <c r="AH37" s="85">
        <f t="shared" si="1"/>
        <v>1105715.72</v>
      </c>
      <c r="AI37" s="21">
        <f t="shared" si="2"/>
        <v>103797.04</v>
      </c>
      <c r="AJ37" s="86">
        <f t="shared" si="5"/>
        <v>1001918.6799999999</v>
      </c>
      <c r="AK37" s="24">
        <f t="shared" si="3"/>
        <v>498665.95</v>
      </c>
      <c r="AL37" s="25">
        <f t="shared" si="4"/>
        <v>429647.54000000004</v>
      </c>
      <c r="AM37" s="16">
        <f t="shared" si="6"/>
        <v>69018.409999999974</v>
      </c>
    </row>
    <row r="38" spans="1:39" ht="15" thickBot="1" x14ac:dyDescent="0.25">
      <c r="A38" s="62" t="s">
        <v>306</v>
      </c>
      <c r="B38" s="62" t="s">
        <v>44</v>
      </c>
      <c r="C38" s="88">
        <v>3425</v>
      </c>
      <c r="D38" s="89" t="s">
        <v>844</v>
      </c>
      <c r="E38" s="56" t="s">
        <v>1615</v>
      </c>
      <c r="F38" s="123">
        <v>957266.51</v>
      </c>
      <c r="G38" s="123">
        <v>12635.25</v>
      </c>
      <c r="H38" s="123">
        <v>60407.4</v>
      </c>
      <c r="J38" s="56">
        <v>449869.27</v>
      </c>
      <c r="K38" s="56">
        <v>233834.57</v>
      </c>
      <c r="M38" s="292">
        <v>2300</v>
      </c>
      <c r="N38" s="272">
        <v>56267.57</v>
      </c>
      <c r="P38" s="272">
        <v>201.87</v>
      </c>
      <c r="Q38" s="56">
        <v>143098</v>
      </c>
      <c r="S38" s="56">
        <v>103083.5</v>
      </c>
      <c r="T38" s="56">
        <v>2024806.3999999999</v>
      </c>
      <c r="U38" s="100">
        <v>538078.31000000006</v>
      </c>
      <c r="X38" s="100">
        <v>335548.5</v>
      </c>
      <c r="Y38" s="100">
        <v>6505.12</v>
      </c>
      <c r="Z38" s="124">
        <v>476868.5</v>
      </c>
      <c r="AC38" s="124">
        <v>151570.21</v>
      </c>
      <c r="AD38" s="124">
        <v>39868.22</v>
      </c>
      <c r="AG38" s="124">
        <v>8325</v>
      </c>
      <c r="AH38" s="85">
        <f t="shared" si="1"/>
        <v>1030309.16</v>
      </c>
      <c r="AI38" s="21">
        <f t="shared" si="2"/>
        <v>58769.440000000002</v>
      </c>
      <c r="AJ38" s="86">
        <f t="shared" si="5"/>
        <v>971539.72</v>
      </c>
      <c r="AK38" s="24">
        <f t="shared" si="3"/>
        <v>880131.93</v>
      </c>
      <c r="AL38" s="25">
        <f t="shared" si="4"/>
        <v>676631.92999999993</v>
      </c>
      <c r="AM38" s="16">
        <f t="shared" si="6"/>
        <v>203500.00000000012</v>
      </c>
    </row>
    <row r="39" spans="1:39" ht="15" thickBot="1" x14ac:dyDescent="0.25">
      <c r="A39" s="62" t="s">
        <v>306</v>
      </c>
      <c r="B39" s="62" t="s">
        <v>44</v>
      </c>
      <c r="C39" s="88">
        <v>4047</v>
      </c>
      <c r="D39" s="89" t="s">
        <v>845</v>
      </c>
      <c r="E39" s="56" t="s">
        <v>1616</v>
      </c>
      <c r="F39" s="123">
        <v>1411867.73</v>
      </c>
      <c r="G39" s="123">
        <v>42351.13</v>
      </c>
      <c r="H39" s="123">
        <v>68953.19</v>
      </c>
      <c r="J39" s="56">
        <v>399082.22</v>
      </c>
      <c r="K39" s="56">
        <v>267190.43</v>
      </c>
      <c r="M39" s="292">
        <v>0</v>
      </c>
      <c r="N39" s="272">
        <v>64567.15</v>
      </c>
      <c r="O39" s="272">
        <v>80000</v>
      </c>
      <c r="P39" s="272">
        <v>15.42</v>
      </c>
      <c r="S39" s="56">
        <v>121773.46</v>
      </c>
      <c r="T39" s="56">
        <v>2381908.6800000002</v>
      </c>
      <c r="U39" s="100">
        <v>539019.69999999995</v>
      </c>
      <c r="X39" s="100">
        <v>343570.4</v>
      </c>
      <c r="Y39" s="100">
        <v>2700</v>
      </c>
      <c r="Z39" s="124">
        <v>489737.4</v>
      </c>
      <c r="AC39" s="124">
        <v>122762.59</v>
      </c>
      <c r="AD39" s="124">
        <v>53550.84</v>
      </c>
      <c r="AG39" s="124">
        <v>8174</v>
      </c>
      <c r="AH39" s="85">
        <f t="shared" si="1"/>
        <v>1523172.0499999998</v>
      </c>
      <c r="AI39" s="21">
        <f t="shared" si="2"/>
        <v>144582.57</v>
      </c>
      <c r="AJ39" s="86">
        <f t="shared" si="5"/>
        <v>1378589.4799999997</v>
      </c>
      <c r="AK39" s="24">
        <f t="shared" si="3"/>
        <v>885290.1</v>
      </c>
      <c r="AL39" s="25">
        <f t="shared" si="4"/>
        <v>674224.83</v>
      </c>
      <c r="AM39" s="16">
        <f t="shared" si="6"/>
        <v>211065.27000000002</v>
      </c>
    </row>
    <row r="40" spans="1:39" ht="15" thickBot="1" x14ac:dyDescent="0.25">
      <c r="A40" s="62" t="s">
        <v>306</v>
      </c>
      <c r="B40" s="62" t="s">
        <v>44</v>
      </c>
      <c r="C40" s="88">
        <v>3656</v>
      </c>
      <c r="D40" s="89" t="s">
        <v>846</v>
      </c>
      <c r="E40" s="56" t="s">
        <v>1617</v>
      </c>
      <c r="F40" s="123">
        <v>557909.27</v>
      </c>
      <c r="G40" s="123">
        <v>12421.24</v>
      </c>
      <c r="H40" s="123">
        <v>148907.72</v>
      </c>
      <c r="J40" s="56">
        <v>840964.29</v>
      </c>
      <c r="K40" s="56">
        <v>246662.22</v>
      </c>
      <c r="M40" s="292">
        <v>0</v>
      </c>
      <c r="N40" s="272">
        <v>62538.55</v>
      </c>
      <c r="P40" s="272">
        <v>186.92</v>
      </c>
      <c r="S40" s="56">
        <v>111319.24</v>
      </c>
      <c r="T40" s="56">
        <v>2692203.68</v>
      </c>
      <c r="U40" s="100">
        <v>529950.63</v>
      </c>
      <c r="X40" s="100">
        <v>537238.5</v>
      </c>
      <c r="Y40" s="100">
        <v>6776</v>
      </c>
      <c r="Z40" s="124">
        <v>646334.5</v>
      </c>
      <c r="AC40" s="124">
        <v>236021.55</v>
      </c>
      <c r="AD40" s="124">
        <v>72564.34</v>
      </c>
      <c r="AH40" s="85">
        <f t="shared" si="1"/>
        <v>719238.23</v>
      </c>
      <c r="AI40" s="21">
        <f t="shared" si="2"/>
        <v>62725.47</v>
      </c>
      <c r="AJ40" s="86">
        <f t="shared" si="5"/>
        <v>656512.76</v>
      </c>
      <c r="AK40" s="24">
        <f t="shared" si="3"/>
        <v>1073965.1299999999</v>
      </c>
      <c r="AL40" s="25">
        <f t="shared" si="4"/>
        <v>954920.39</v>
      </c>
      <c r="AM40" s="16">
        <f t="shared" si="6"/>
        <v>119044.73999999987</v>
      </c>
    </row>
    <row r="41" spans="1:39" ht="15" thickBot="1" x14ac:dyDescent="0.25">
      <c r="A41" s="62" t="s">
        <v>306</v>
      </c>
      <c r="B41" s="62" t="s">
        <v>44</v>
      </c>
      <c r="C41" s="88">
        <v>3640</v>
      </c>
      <c r="D41" s="89" t="s">
        <v>847</v>
      </c>
      <c r="E41" s="56" t="s">
        <v>1618</v>
      </c>
      <c r="F41" s="123">
        <v>425944.03</v>
      </c>
      <c r="G41" s="123">
        <v>15484</v>
      </c>
      <c r="H41" s="123">
        <v>107154.68</v>
      </c>
      <c r="J41" s="56">
        <v>369875.42</v>
      </c>
      <c r="K41" s="56">
        <v>230106.86</v>
      </c>
      <c r="M41" s="292">
        <v>3500</v>
      </c>
      <c r="N41" s="272">
        <v>51948</v>
      </c>
      <c r="O41" s="272">
        <v>13040</v>
      </c>
      <c r="P41" s="272">
        <v>200</v>
      </c>
      <c r="S41" s="56">
        <v>91773</v>
      </c>
      <c r="T41" s="56">
        <v>2888756.2</v>
      </c>
      <c r="U41" s="100">
        <v>573273.27</v>
      </c>
      <c r="X41" s="100">
        <v>462651</v>
      </c>
      <c r="Y41" s="100">
        <v>3224</v>
      </c>
      <c r="Z41" s="124">
        <v>631627</v>
      </c>
      <c r="AC41" s="124">
        <v>192721.78</v>
      </c>
      <c r="AD41" s="124">
        <v>55762.17</v>
      </c>
      <c r="AG41" s="124">
        <v>10633</v>
      </c>
      <c r="AH41" s="85">
        <f t="shared" si="1"/>
        <v>548582.71</v>
      </c>
      <c r="AI41" s="21">
        <f t="shared" si="2"/>
        <v>68688</v>
      </c>
      <c r="AJ41" s="86">
        <f t="shared" si="5"/>
        <v>479894.70999999996</v>
      </c>
      <c r="AK41" s="24">
        <f t="shared" si="3"/>
        <v>1039148.27</v>
      </c>
      <c r="AL41" s="25">
        <f t="shared" si="4"/>
        <v>890743.95000000007</v>
      </c>
      <c r="AM41" s="16">
        <f t="shared" si="6"/>
        <v>148404.31999999995</v>
      </c>
    </row>
    <row r="42" spans="1:39" ht="15" thickBot="1" x14ac:dyDescent="0.25">
      <c r="A42" s="62" t="s">
        <v>306</v>
      </c>
      <c r="B42" s="62" t="s">
        <v>44</v>
      </c>
      <c r="C42" s="88">
        <v>7398</v>
      </c>
      <c r="D42" s="89" t="s">
        <v>848</v>
      </c>
      <c r="E42" s="56" t="s">
        <v>1619</v>
      </c>
      <c r="F42" s="123">
        <v>1140629.27</v>
      </c>
      <c r="G42" s="123">
        <v>25378.55</v>
      </c>
      <c r="H42" s="123">
        <v>73481.64</v>
      </c>
      <c r="J42" s="56">
        <v>498257.68</v>
      </c>
      <c r="K42" s="56">
        <v>363315.53</v>
      </c>
      <c r="M42" s="292">
        <v>0</v>
      </c>
      <c r="N42" s="272">
        <v>50145.7</v>
      </c>
      <c r="P42" s="272">
        <v>379.2</v>
      </c>
      <c r="S42" s="56">
        <v>223395.38</v>
      </c>
      <c r="T42" s="56">
        <v>3281518.85</v>
      </c>
      <c r="U42" s="100">
        <v>942310.82</v>
      </c>
      <c r="X42" s="100">
        <v>695961</v>
      </c>
      <c r="Y42" s="100">
        <v>42517</v>
      </c>
      <c r="Z42" s="124">
        <v>937941</v>
      </c>
      <c r="AC42" s="124">
        <v>249335.06</v>
      </c>
      <c r="AD42" s="124">
        <v>81003.179999999993</v>
      </c>
      <c r="AE42" s="124">
        <v>16972.25</v>
      </c>
      <c r="AG42" s="124">
        <v>9955</v>
      </c>
      <c r="AH42" s="85">
        <f t="shared" si="1"/>
        <v>1239489.46</v>
      </c>
      <c r="AI42" s="21">
        <f t="shared" si="2"/>
        <v>50524.899999999994</v>
      </c>
      <c r="AJ42" s="86">
        <f t="shared" si="5"/>
        <v>1188964.56</v>
      </c>
      <c r="AK42" s="24">
        <f t="shared" si="3"/>
        <v>1680788.8199999998</v>
      </c>
      <c r="AL42" s="25">
        <f t="shared" si="4"/>
        <v>1295206.49</v>
      </c>
      <c r="AM42" s="16">
        <f t="shared" si="6"/>
        <v>385582.32999999984</v>
      </c>
    </row>
    <row r="43" spans="1:39" ht="15" thickBot="1" x14ac:dyDescent="0.25">
      <c r="A43" s="62" t="s">
        <v>306</v>
      </c>
      <c r="B43" s="62" t="s">
        <v>44</v>
      </c>
      <c r="C43" s="88">
        <v>7430</v>
      </c>
      <c r="D43" s="89" t="s">
        <v>849</v>
      </c>
      <c r="E43" s="56" t="s">
        <v>1620</v>
      </c>
      <c r="F43" s="123">
        <v>1231998.6399999999</v>
      </c>
      <c r="G43" s="123">
        <v>43703.55</v>
      </c>
      <c r="H43" s="123">
        <v>114362.19</v>
      </c>
      <c r="J43" s="56">
        <v>229649.45</v>
      </c>
      <c r="K43" s="56">
        <v>306854.45</v>
      </c>
      <c r="M43" s="292">
        <v>4800</v>
      </c>
      <c r="N43" s="272">
        <v>103749.92</v>
      </c>
      <c r="P43" s="272">
        <v>645.98</v>
      </c>
      <c r="Q43" s="56">
        <v>37500</v>
      </c>
      <c r="S43" s="56">
        <v>288698.31</v>
      </c>
      <c r="T43" s="56">
        <v>3750097.45</v>
      </c>
      <c r="U43" s="100">
        <v>795654.17</v>
      </c>
      <c r="X43" s="100">
        <v>591507</v>
      </c>
      <c r="Y43" s="100">
        <v>34238.379999999997</v>
      </c>
      <c r="Z43" s="124">
        <v>811887</v>
      </c>
      <c r="AC43" s="124">
        <v>370639.32</v>
      </c>
      <c r="AD43" s="124">
        <v>96998.02</v>
      </c>
      <c r="AG43" s="124">
        <v>28491</v>
      </c>
      <c r="AH43" s="85">
        <f t="shared" si="1"/>
        <v>1390064.38</v>
      </c>
      <c r="AI43" s="21">
        <f t="shared" si="2"/>
        <v>109195.9</v>
      </c>
      <c r="AJ43" s="86">
        <f t="shared" si="5"/>
        <v>1280868.48</v>
      </c>
      <c r="AK43" s="24">
        <f t="shared" si="3"/>
        <v>1421399.5499999998</v>
      </c>
      <c r="AL43" s="25">
        <f t="shared" si="4"/>
        <v>1308015.3400000001</v>
      </c>
      <c r="AM43" s="16">
        <f t="shared" si="6"/>
        <v>113384.20999999973</v>
      </c>
    </row>
    <row r="44" spans="1:39" ht="15" thickBot="1" x14ac:dyDescent="0.25">
      <c r="A44" s="62" t="s">
        <v>306</v>
      </c>
      <c r="B44" s="62" t="s">
        <v>44</v>
      </c>
      <c r="C44" s="88">
        <v>2978</v>
      </c>
      <c r="D44" s="89" t="s">
        <v>850</v>
      </c>
      <c r="E44" s="56" t="s">
        <v>1621</v>
      </c>
      <c r="F44" s="123">
        <v>758631.59</v>
      </c>
      <c r="G44" s="123">
        <v>4114.95</v>
      </c>
      <c r="H44" s="123">
        <v>69162.34</v>
      </c>
      <c r="J44" s="56">
        <v>405310.51</v>
      </c>
      <c r="K44" s="56">
        <v>317033.78000000003</v>
      </c>
      <c r="M44" s="292">
        <v>10900</v>
      </c>
      <c r="N44" s="272">
        <v>43848.76</v>
      </c>
      <c r="O44" s="272">
        <v>15000</v>
      </c>
      <c r="P44" s="272">
        <v>456.91</v>
      </c>
      <c r="S44" s="56">
        <v>90532.35</v>
      </c>
      <c r="T44" s="56">
        <v>1851653.95</v>
      </c>
      <c r="U44" s="100">
        <v>599788.77</v>
      </c>
      <c r="X44" s="100">
        <v>303215.07</v>
      </c>
      <c r="Y44" s="100">
        <v>4573.6000000000004</v>
      </c>
      <c r="Z44" s="124">
        <v>495751.07</v>
      </c>
      <c r="AC44" s="124">
        <v>227560.66</v>
      </c>
      <c r="AD44" s="124">
        <v>45702.23</v>
      </c>
      <c r="AG44" s="124">
        <v>19610</v>
      </c>
      <c r="AH44" s="85">
        <f t="shared" si="1"/>
        <v>831908.87999999989</v>
      </c>
      <c r="AI44" s="21">
        <f t="shared" si="2"/>
        <v>70205.670000000013</v>
      </c>
      <c r="AJ44" s="86">
        <f t="shared" si="5"/>
        <v>761703.20999999985</v>
      </c>
      <c r="AK44" s="24">
        <f t="shared" si="3"/>
        <v>907577.44000000006</v>
      </c>
      <c r="AL44" s="25">
        <f t="shared" si="4"/>
        <v>788623.96</v>
      </c>
      <c r="AM44" s="16">
        <f t="shared" si="6"/>
        <v>118953.4800000001</v>
      </c>
    </row>
    <row r="45" spans="1:39" ht="15" thickBot="1" x14ac:dyDescent="0.25">
      <c r="A45" s="62" t="s">
        <v>306</v>
      </c>
      <c r="B45" s="62" t="s">
        <v>44</v>
      </c>
      <c r="C45" s="88">
        <v>3394</v>
      </c>
      <c r="D45" s="89" t="s">
        <v>851</v>
      </c>
      <c r="E45" s="56" t="s">
        <v>1763</v>
      </c>
      <c r="F45" s="123">
        <v>454703.54</v>
      </c>
      <c r="G45" s="123">
        <v>17997.07</v>
      </c>
      <c r="H45" s="123">
        <v>31866.18</v>
      </c>
      <c r="J45" s="56">
        <v>369124.79</v>
      </c>
      <c r="K45" s="56">
        <v>419586.21</v>
      </c>
      <c r="M45" s="292">
        <v>5255</v>
      </c>
      <c r="N45" s="272">
        <v>53066.28</v>
      </c>
      <c r="P45" s="272">
        <v>200</v>
      </c>
      <c r="S45" s="56">
        <v>89039.91</v>
      </c>
      <c r="T45" s="56">
        <v>1865771.67</v>
      </c>
      <c r="U45" s="100">
        <v>388365.49</v>
      </c>
      <c r="X45" s="100">
        <v>303625.5</v>
      </c>
      <c r="Y45" s="100">
        <v>17331.12</v>
      </c>
      <c r="Z45" s="124">
        <v>407635.5</v>
      </c>
      <c r="AC45" s="124">
        <v>172952.26</v>
      </c>
      <c r="AD45" s="124">
        <v>55840.23</v>
      </c>
      <c r="AG45" s="124">
        <v>3653</v>
      </c>
      <c r="AH45" s="85">
        <f t="shared" si="1"/>
        <v>504566.79</v>
      </c>
      <c r="AI45" s="21">
        <f t="shared" si="2"/>
        <v>58521.279999999999</v>
      </c>
      <c r="AJ45" s="86">
        <f t="shared" si="5"/>
        <v>446045.51</v>
      </c>
      <c r="AK45" s="24">
        <f t="shared" si="3"/>
        <v>709322.11</v>
      </c>
      <c r="AL45" s="25">
        <f t="shared" si="4"/>
        <v>640080.99</v>
      </c>
      <c r="AM45" s="16">
        <f t="shared" si="6"/>
        <v>69241.119999999995</v>
      </c>
    </row>
    <row r="46" spans="1:39" ht="15" thickBot="1" x14ac:dyDescent="0.25">
      <c r="A46" s="62" t="s">
        <v>306</v>
      </c>
      <c r="B46" s="62" t="s">
        <v>44</v>
      </c>
      <c r="C46" s="88">
        <v>1969</v>
      </c>
      <c r="D46" s="89" t="s">
        <v>852</v>
      </c>
      <c r="E46" s="56" t="s">
        <v>1764</v>
      </c>
      <c r="F46" s="123">
        <v>394533.36</v>
      </c>
      <c r="G46" s="123">
        <v>7729</v>
      </c>
      <c r="H46" s="123">
        <v>49491.58</v>
      </c>
      <c r="J46" s="56">
        <v>466995.46</v>
      </c>
      <c r="K46" s="56">
        <v>214095.15</v>
      </c>
      <c r="M46" s="292">
        <v>0</v>
      </c>
      <c r="N46" s="272">
        <v>28145.11</v>
      </c>
      <c r="P46" s="272">
        <v>250</v>
      </c>
      <c r="Q46" s="56">
        <v>47300</v>
      </c>
      <c r="S46" s="56">
        <v>69348.210000000006</v>
      </c>
      <c r="T46" s="56">
        <v>1234901.48</v>
      </c>
      <c r="U46" s="100">
        <v>303626</v>
      </c>
      <c r="X46" s="100">
        <v>334122</v>
      </c>
      <c r="Y46" s="100">
        <v>27702.13</v>
      </c>
      <c r="Z46" s="124">
        <v>440882</v>
      </c>
      <c r="AB46" s="124">
        <v>600</v>
      </c>
      <c r="AC46" s="124">
        <v>87525.92</v>
      </c>
      <c r="AD46" s="124">
        <v>26772.639999999999</v>
      </c>
      <c r="AE46" s="124">
        <v>873.82</v>
      </c>
      <c r="AG46" s="124">
        <v>4999</v>
      </c>
      <c r="AH46" s="85">
        <f t="shared" si="1"/>
        <v>451753.94</v>
      </c>
      <c r="AI46" s="21">
        <f t="shared" si="2"/>
        <v>28395.11</v>
      </c>
      <c r="AJ46" s="86">
        <f t="shared" si="5"/>
        <v>423358.83</v>
      </c>
      <c r="AK46" s="24">
        <f t="shared" si="3"/>
        <v>665450.13</v>
      </c>
      <c r="AL46" s="25">
        <f t="shared" si="4"/>
        <v>561653.38</v>
      </c>
      <c r="AM46" s="16">
        <f t="shared" si="6"/>
        <v>103796.75</v>
      </c>
    </row>
    <row r="47" spans="1:39" ht="15" thickBot="1" x14ac:dyDescent="0.25">
      <c r="A47" s="62" t="s">
        <v>306</v>
      </c>
      <c r="B47" s="62" t="s">
        <v>44</v>
      </c>
      <c r="C47" s="88">
        <v>3732</v>
      </c>
      <c r="D47" s="89" t="s">
        <v>853</v>
      </c>
      <c r="E47" s="56" t="s">
        <v>1782</v>
      </c>
      <c r="F47" s="123">
        <v>554673.06999999995</v>
      </c>
      <c r="G47" s="123">
        <v>0</v>
      </c>
      <c r="H47" s="123">
        <v>156753.59</v>
      </c>
      <c r="J47" s="56">
        <v>1152994.68</v>
      </c>
      <c r="K47" s="56">
        <v>274434.09999999998</v>
      </c>
      <c r="M47" s="292">
        <v>7500</v>
      </c>
      <c r="N47" s="272">
        <v>67533.990000000005</v>
      </c>
      <c r="Q47" s="56">
        <v>85261.87</v>
      </c>
      <c r="S47" s="56">
        <v>100118.89</v>
      </c>
      <c r="T47" s="56">
        <v>2300894.7000000002</v>
      </c>
      <c r="U47" s="100">
        <v>470020.31</v>
      </c>
      <c r="X47" s="100">
        <v>373170</v>
      </c>
      <c r="Y47" s="100">
        <v>24306.73</v>
      </c>
      <c r="Z47" s="124">
        <v>546350</v>
      </c>
      <c r="AC47" s="124">
        <v>161772.78</v>
      </c>
      <c r="AD47" s="124">
        <v>58477.7</v>
      </c>
      <c r="AH47" s="85">
        <f t="shared" si="1"/>
        <v>711426.65999999992</v>
      </c>
      <c r="AI47" s="21">
        <f t="shared" si="2"/>
        <v>75033.990000000005</v>
      </c>
      <c r="AJ47" s="86">
        <f t="shared" si="5"/>
        <v>636392.66999999993</v>
      </c>
      <c r="AK47" s="24">
        <f t="shared" si="3"/>
        <v>867497.04</v>
      </c>
      <c r="AL47" s="25">
        <f t="shared" si="4"/>
        <v>766600.48</v>
      </c>
      <c r="AM47" s="16">
        <f t="shared" si="6"/>
        <v>100896.56000000006</v>
      </c>
    </row>
    <row r="48" spans="1:39" ht="15" thickBot="1" x14ac:dyDescent="0.25">
      <c r="A48" s="62" t="s">
        <v>306</v>
      </c>
      <c r="B48" s="62" t="s">
        <v>44</v>
      </c>
      <c r="C48" s="88">
        <v>3225</v>
      </c>
      <c r="D48" s="89" t="s">
        <v>854</v>
      </c>
      <c r="E48" s="56" t="s">
        <v>1789</v>
      </c>
      <c r="F48" s="123">
        <v>678316.31</v>
      </c>
      <c r="G48" s="123">
        <v>17600</v>
      </c>
      <c r="H48" s="123">
        <v>49988.81</v>
      </c>
      <c r="J48" s="56">
        <v>4164418.92</v>
      </c>
      <c r="K48" s="56">
        <v>250921.32</v>
      </c>
      <c r="M48" s="292">
        <v>8000</v>
      </c>
      <c r="N48" s="272">
        <v>48347.46</v>
      </c>
      <c r="P48" s="272">
        <v>187</v>
      </c>
      <c r="S48" s="56">
        <v>126115.22</v>
      </c>
      <c r="T48" s="56">
        <v>4006426</v>
      </c>
      <c r="U48" s="100">
        <v>561960.32999999996</v>
      </c>
      <c r="X48" s="100">
        <v>180820.5</v>
      </c>
      <c r="Y48" s="100">
        <v>1500</v>
      </c>
      <c r="Z48" s="124">
        <v>341780.5</v>
      </c>
      <c r="AC48" s="124">
        <v>135366.03</v>
      </c>
      <c r="AD48" s="124">
        <v>89783.94</v>
      </c>
      <c r="AG48" s="124">
        <v>14652</v>
      </c>
      <c r="AH48" s="85">
        <f t="shared" si="1"/>
        <v>745905.12000000011</v>
      </c>
      <c r="AI48" s="21">
        <f t="shared" si="2"/>
        <v>56534.46</v>
      </c>
      <c r="AJ48" s="86">
        <f t="shared" si="5"/>
        <v>689370.66000000015</v>
      </c>
      <c r="AK48" s="24">
        <f t="shared" si="3"/>
        <v>744280.83</v>
      </c>
      <c r="AL48" s="25">
        <f t="shared" si="4"/>
        <v>581582.47</v>
      </c>
      <c r="AM48" s="16">
        <f t="shared" si="6"/>
        <v>162698.35999999999</v>
      </c>
    </row>
    <row r="49" spans="1:39" ht="15" thickBot="1" x14ac:dyDescent="0.25">
      <c r="A49" s="62" t="s">
        <v>31</v>
      </c>
      <c r="B49" s="62" t="s">
        <v>32</v>
      </c>
      <c r="C49" s="88">
        <v>3207</v>
      </c>
      <c r="D49" s="89" t="s">
        <v>855</v>
      </c>
      <c r="E49" s="56" t="s">
        <v>1622</v>
      </c>
      <c r="F49" s="123">
        <v>387564.26</v>
      </c>
      <c r="G49" s="123">
        <v>165155.51</v>
      </c>
      <c r="H49" s="123">
        <v>113820.59</v>
      </c>
      <c r="J49" s="56">
        <v>372086.46</v>
      </c>
      <c r="K49" s="56">
        <v>324529.65000000002</v>
      </c>
      <c r="M49" s="292">
        <v>8000</v>
      </c>
      <c r="N49" s="272">
        <v>56361.77</v>
      </c>
      <c r="T49" s="56">
        <v>1877057.75</v>
      </c>
      <c r="U49" s="100">
        <v>372386.48</v>
      </c>
      <c r="X49" s="100">
        <v>510242.5</v>
      </c>
      <c r="Z49" s="124">
        <v>593597.5</v>
      </c>
      <c r="AC49" s="124">
        <v>166227.79999999999</v>
      </c>
      <c r="AD49" s="124">
        <v>45934.2</v>
      </c>
      <c r="AH49" s="85">
        <f t="shared" si="1"/>
        <v>666540.36</v>
      </c>
      <c r="AI49" s="21">
        <f t="shared" si="2"/>
        <v>64361.77</v>
      </c>
      <c r="AJ49" s="86">
        <f t="shared" si="5"/>
        <v>602178.59</v>
      </c>
      <c r="AK49" s="24">
        <f t="shared" si="3"/>
        <v>882628.98</v>
      </c>
      <c r="AL49" s="25">
        <f t="shared" si="4"/>
        <v>805759.5</v>
      </c>
      <c r="AM49" s="16">
        <f t="shared" si="6"/>
        <v>76869.479999999981</v>
      </c>
    </row>
    <row r="50" spans="1:39" ht="15" thickBot="1" x14ac:dyDescent="0.25">
      <c r="A50" s="62" t="s">
        <v>31</v>
      </c>
      <c r="B50" s="62" t="s">
        <v>32</v>
      </c>
      <c r="C50" s="88">
        <v>3287</v>
      </c>
      <c r="D50" s="89" t="s">
        <v>856</v>
      </c>
      <c r="E50" s="56" t="s">
        <v>1623</v>
      </c>
      <c r="F50" s="123">
        <v>271675.46999999997</v>
      </c>
      <c r="G50" s="123">
        <v>166314.09</v>
      </c>
      <c r="H50" s="123">
        <v>76843.02</v>
      </c>
      <c r="J50" s="56">
        <v>469932.6</v>
      </c>
      <c r="K50" s="56">
        <v>350273.18</v>
      </c>
      <c r="M50" s="292">
        <v>0</v>
      </c>
      <c r="N50" s="272">
        <v>49436</v>
      </c>
      <c r="T50" s="56">
        <v>2506199.65</v>
      </c>
      <c r="U50" s="100">
        <v>424758.74</v>
      </c>
      <c r="V50" s="100">
        <v>122620</v>
      </c>
      <c r="X50" s="100">
        <v>622244.4</v>
      </c>
      <c r="Z50" s="124">
        <v>709067.4</v>
      </c>
      <c r="AC50" s="124">
        <v>169784.04</v>
      </c>
      <c r="AD50" s="124">
        <v>21940.02</v>
      </c>
      <c r="AH50" s="85">
        <f t="shared" si="1"/>
        <v>514832.57999999996</v>
      </c>
      <c r="AI50" s="21">
        <f t="shared" si="2"/>
        <v>49436</v>
      </c>
      <c r="AJ50" s="86">
        <f t="shared" si="5"/>
        <v>465396.57999999996</v>
      </c>
      <c r="AK50" s="24">
        <f t="shared" si="3"/>
        <v>1169623.1400000001</v>
      </c>
      <c r="AL50" s="25">
        <f t="shared" si="4"/>
        <v>900791.46000000008</v>
      </c>
      <c r="AM50" s="16">
        <f t="shared" si="6"/>
        <v>268831.68000000005</v>
      </c>
    </row>
    <row r="51" spans="1:39" s="75" customFormat="1" ht="15" thickBot="1" x14ac:dyDescent="0.25">
      <c r="A51" s="266" t="s">
        <v>31</v>
      </c>
      <c r="B51" s="266" t="s">
        <v>32</v>
      </c>
      <c r="C51" s="109">
        <v>2936</v>
      </c>
      <c r="D51" s="110" t="s">
        <v>857</v>
      </c>
      <c r="E51" s="56" t="s">
        <v>1624</v>
      </c>
      <c r="F51" s="123">
        <v>213502.5</v>
      </c>
      <c r="G51" s="123">
        <v>21994.61</v>
      </c>
      <c r="H51" s="123">
        <v>88460.27</v>
      </c>
      <c r="I51" s="123"/>
      <c r="J51" s="56">
        <v>20664.150000000001</v>
      </c>
      <c r="K51" s="56">
        <v>200525.15</v>
      </c>
      <c r="L51" s="56"/>
      <c r="M51" s="292">
        <v>2000</v>
      </c>
      <c r="N51" s="272">
        <v>58009.88</v>
      </c>
      <c r="O51" s="272"/>
      <c r="P51" s="272"/>
      <c r="Q51" s="56"/>
      <c r="R51" s="56">
        <v>-238853.94</v>
      </c>
      <c r="S51" s="56">
        <v>1635</v>
      </c>
      <c r="T51" s="56">
        <v>1985151.03</v>
      </c>
      <c r="U51" s="100">
        <v>468351.7</v>
      </c>
      <c r="V51" s="100"/>
      <c r="W51" s="100"/>
      <c r="X51" s="100">
        <v>385360.5</v>
      </c>
      <c r="Y51" s="100"/>
      <c r="Z51" s="124">
        <v>487450.5</v>
      </c>
      <c r="AA51" s="124"/>
      <c r="AB51" s="124"/>
      <c r="AC51" s="124">
        <v>230492.79</v>
      </c>
      <c r="AD51" s="124">
        <v>40805.64</v>
      </c>
      <c r="AE51" s="124"/>
      <c r="AF51" s="124"/>
      <c r="AG51" s="124"/>
      <c r="AH51" s="85">
        <f t="shared" si="1"/>
        <v>323957.38</v>
      </c>
      <c r="AI51" s="21">
        <f t="shared" si="2"/>
        <v>60009.88</v>
      </c>
      <c r="AJ51" s="86">
        <f t="shared" si="5"/>
        <v>263947.5</v>
      </c>
      <c r="AK51" s="24">
        <f t="shared" si="3"/>
        <v>853712.2</v>
      </c>
      <c r="AL51" s="25">
        <f t="shared" si="4"/>
        <v>758748.93</v>
      </c>
      <c r="AM51" s="111">
        <f t="shared" si="6"/>
        <v>94963.269999999902</v>
      </c>
    </row>
    <row r="52" spans="1:39" s="75" customFormat="1" ht="15" thickBot="1" x14ac:dyDescent="0.25">
      <c r="A52" s="266" t="s">
        <v>31</v>
      </c>
      <c r="B52" s="266" t="s">
        <v>32</v>
      </c>
      <c r="C52" s="109">
        <v>2495</v>
      </c>
      <c r="D52" s="110" t="s">
        <v>858</v>
      </c>
      <c r="E52" s="56" t="s">
        <v>1625</v>
      </c>
      <c r="F52" s="123">
        <v>315443.02</v>
      </c>
      <c r="G52" s="123">
        <v>67377.72</v>
      </c>
      <c r="H52" s="123">
        <v>128967.93</v>
      </c>
      <c r="I52" s="123"/>
      <c r="J52" s="56">
        <v>769272.9</v>
      </c>
      <c r="K52" s="56">
        <v>240381.4</v>
      </c>
      <c r="L52" s="56"/>
      <c r="M52" s="292">
        <v>38862</v>
      </c>
      <c r="N52" s="272">
        <v>51285</v>
      </c>
      <c r="O52" s="272"/>
      <c r="P52" s="272"/>
      <c r="Q52" s="56"/>
      <c r="R52" s="56">
        <v>-274361.78999999998</v>
      </c>
      <c r="S52" s="56">
        <v>-355164.49</v>
      </c>
      <c r="T52" s="56">
        <v>1821817.03</v>
      </c>
      <c r="U52" s="100">
        <v>566550.98</v>
      </c>
      <c r="V52" s="100">
        <v>70000</v>
      </c>
      <c r="W52" s="100"/>
      <c r="X52" s="100">
        <v>606921</v>
      </c>
      <c r="Y52" s="100"/>
      <c r="Z52" s="124">
        <v>741236</v>
      </c>
      <c r="AA52" s="124"/>
      <c r="AB52" s="124"/>
      <c r="AC52" s="124">
        <v>209203.3</v>
      </c>
      <c r="AD52" s="124">
        <v>18410.46</v>
      </c>
      <c r="AE52" s="124"/>
      <c r="AF52" s="124"/>
      <c r="AG52" s="124"/>
      <c r="AH52" s="85">
        <f t="shared" si="1"/>
        <v>511788.67</v>
      </c>
      <c r="AI52" s="21">
        <f t="shared" si="2"/>
        <v>90147</v>
      </c>
      <c r="AJ52" s="86">
        <f t="shared" si="5"/>
        <v>421641.67</v>
      </c>
      <c r="AK52" s="24">
        <f t="shared" si="3"/>
        <v>1243471.98</v>
      </c>
      <c r="AL52" s="25">
        <f t="shared" si="4"/>
        <v>968849.76</v>
      </c>
      <c r="AM52" s="111">
        <f t="shared" si="6"/>
        <v>274622.21999999997</v>
      </c>
    </row>
    <row r="53" spans="1:39" s="75" customFormat="1" ht="15" thickBot="1" x14ac:dyDescent="0.25">
      <c r="A53" s="266" t="s">
        <v>31</v>
      </c>
      <c r="B53" s="266" t="s">
        <v>32</v>
      </c>
      <c r="C53" s="109">
        <v>5264</v>
      </c>
      <c r="D53" s="110" t="s">
        <v>859</v>
      </c>
      <c r="E53" s="56" t="s">
        <v>1626</v>
      </c>
      <c r="F53" s="123">
        <v>294821.8</v>
      </c>
      <c r="G53" s="123">
        <v>216719.25</v>
      </c>
      <c r="H53" s="123">
        <v>414001.65</v>
      </c>
      <c r="I53" s="123"/>
      <c r="J53" s="56">
        <v>558371.15</v>
      </c>
      <c r="K53" s="56">
        <v>511298.11</v>
      </c>
      <c r="L53" s="56"/>
      <c r="M53" s="292">
        <v>39176.620000000003</v>
      </c>
      <c r="N53" s="272">
        <v>631330.18999999994</v>
      </c>
      <c r="O53" s="272"/>
      <c r="P53" s="272"/>
      <c r="Q53" s="56"/>
      <c r="R53" s="56"/>
      <c r="S53" s="56">
        <v>-4978786.1500000004</v>
      </c>
      <c r="T53" s="56">
        <v>1102265.42</v>
      </c>
      <c r="U53" s="100">
        <v>288533.83</v>
      </c>
      <c r="V53" s="100"/>
      <c r="W53" s="100"/>
      <c r="X53" s="100">
        <v>484029</v>
      </c>
      <c r="Y53" s="100"/>
      <c r="Z53" s="124">
        <v>790157</v>
      </c>
      <c r="AA53" s="124"/>
      <c r="AB53" s="124"/>
      <c r="AC53" s="124">
        <v>264707.71000000002</v>
      </c>
      <c r="AD53" s="124">
        <v>29146</v>
      </c>
      <c r="AE53" s="124"/>
      <c r="AF53" s="124">
        <v>27528</v>
      </c>
      <c r="AG53" s="124"/>
      <c r="AH53" s="85">
        <f t="shared" si="1"/>
        <v>925542.7</v>
      </c>
      <c r="AI53" s="21">
        <f t="shared" si="2"/>
        <v>670506.80999999994</v>
      </c>
      <c r="AJ53" s="86">
        <f t="shared" si="5"/>
        <v>255035.89</v>
      </c>
      <c r="AK53" s="24">
        <f t="shared" si="3"/>
        <v>772562.83000000007</v>
      </c>
      <c r="AL53" s="25">
        <f t="shared" si="4"/>
        <v>1111538.71</v>
      </c>
      <c r="AM53" s="111">
        <f t="shared" si="6"/>
        <v>-338975.87999999989</v>
      </c>
    </row>
    <row r="54" spans="1:39" ht="15" thickBot="1" x14ac:dyDescent="0.25">
      <c r="A54" s="62" t="s">
        <v>31</v>
      </c>
      <c r="B54" s="62" t="s">
        <v>32</v>
      </c>
      <c r="C54" s="88">
        <v>2213</v>
      </c>
      <c r="D54" s="89" t="s">
        <v>860</v>
      </c>
      <c r="E54" s="56" t="s">
        <v>1627</v>
      </c>
      <c r="F54" s="123">
        <v>438080.47</v>
      </c>
      <c r="G54" s="123">
        <v>167686.12</v>
      </c>
      <c r="H54" s="123">
        <v>69998.97</v>
      </c>
      <c r="J54" s="56">
        <v>134216.17000000001</v>
      </c>
      <c r="K54" s="56">
        <v>156825.72</v>
      </c>
      <c r="M54" s="292">
        <v>0</v>
      </c>
      <c r="N54" s="272">
        <v>29470</v>
      </c>
      <c r="R54" s="56">
        <v>-120959.07</v>
      </c>
      <c r="T54" s="56">
        <v>2172216.88</v>
      </c>
      <c r="U54" s="100">
        <v>306434.61</v>
      </c>
      <c r="V54" s="100">
        <v>75000</v>
      </c>
      <c r="X54" s="100">
        <v>298980.5</v>
      </c>
      <c r="Z54" s="124">
        <v>393198.5</v>
      </c>
      <c r="AC54" s="124">
        <v>214958.84</v>
      </c>
      <c r="AD54" s="124">
        <v>24431.46</v>
      </c>
      <c r="AH54" s="85">
        <f t="shared" si="1"/>
        <v>675765.55999999994</v>
      </c>
      <c r="AI54" s="21">
        <f t="shared" si="2"/>
        <v>29470</v>
      </c>
      <c r="AJ54" s="86">
        <f t="shared" si="5"/>
        <v>646295.55999999994</v>
      </c>
      <c r="AK54" s="24">
        <f t="shared" si="3"/>
        <v>680415.11</v>
      </c>
      <c r="AL54" s="25">
        <f t="shared" si="4"/>
        <v>632588.79999999993</v>
      </c>
      <c r="AM54" s="16">
        <f t="shared" si="6"/>
        <v>47826.310000000056</v>
      </c>
    </row>
    <row r="55" spans="1:39" ht="15" thickBot="1" x14ac:dyDescent="0.25">
      <c r="A55" s="62" t="s">
        <v>31</v>
      </c>
      <c r="B55" s="62" t="s">
        <v>32</v>
      </c>
      <c r="C55" s="88">
        <v>2562</v>
      </c>
      <c r="D55" s="89" t="s">
        <v>861</v>
      </c>
      <c r="E55" s="56" t="s">
        <v>1628</v>
      </c>
      <c r="F55" s="123">
        <v>198643.74</v>
      </c>
      <c r="G55" s="123">
        <v>108665.56</v>
      </c>
      <c r="H55" s="123">
        <v>61877.45</v>
      </c>
      <c r="J55" s="56">
        <v>1245422.72</v>
      </c>
      <c r="K55" s="56">
        <v>599926.09</v>
      </c>
      <c r="M55" s="292">
        <v>2500</v>
      </c>
      <c r="N55" s="272">
        <v>40950</v>
      </c>
      <c r="T55" s="56">
        <v>1936400.69</v>
      </c>
      <c r="U55" s="100">
        <v>421503.42</v>
      </c>
      <c r="X55" s="100">
        <v>351000</v>
      </c>
      <c r="Z55" s="124">
        <v>440740</v>
      </c>
      <c r="AC55" s="124">
        <v>141804.57999999999</v>
      </c>
      <c r="AD55" s="124">
        <v>31428.080000000002</v>
      </c>
      <c r="AH55" s="85">
        <f t="shared" si="1"/>
        <v>369186.75</v>
      </c>
      <c r="AI55" s="21">
        <f t="shared" si="2"/>
        <v>43450</v>
      </c>
      <c r="AJ55" s="86">
        <f t="shared" si="5"/>
        <v>325736.75</v>
      </c>
      <c r="AK55" s="24">
        <f t="shared" si="3"/>
        <v>772503.41999999993</v>
      </c>
      <c r="AL55" s="25">
        <f t="shared" si="4"/>
        <v>613972.65999999992</v>
      </c>
      <c r="AM55" s="16">
        <f t="shared" si="6"/>
        <v>158530.76</v>
      </c>
    </row>
    <row r="56" spans="1:39" s="75" customFormat="1" ht="15" thickBot="1" x14ac:dyDescent="0.25">
      <c r="A56" s="266" t="s">
        <v>31</v>
      </c>
      <c r="B56" s="266" t="s">
        <v>32</v>
      </c>
      <c r="C56" s="109">
        <v>7114</v>
      </c>
      <c r="D56" s="110" t="s">
        <v>862</v>
      </c>
      <c r="E56" s="56" t="s">
        <v>1629</v>
      </c>
      <c r="F56" s="123">
        <v>412042.27</v>
      </c>
      <c r="G56" s="123">
        <v>46724.6</v>
      </c>
      <c r="H56" s="123">
        <v>158215.59</v>
      </c>
      <c r="I56" s="123"/>
      <c r="J56" s="56">
        <v>46006.080000000002</v>
      </c>
      <c r="K56" s="56">
        <v>422024.22</v>
      </c>
      <c r="L56" s="56"/>
      <c r="M56" s="292">
        <v>5000</v>
      </c>
      <c r="N56" s="272">
        <v>90951.25</v>
      </c>
      <c r="O56" s="272"/>
      <c r="P56" s="272"/>
      <c r="Q56" s="56"/>
      <c r="R56" s="56">
        <v>296917.32</v>
      </c>
      <c r="S56" s="56"/>
      <c r="T56" s="56">
        <v>1262941.0900000001</v>
      </c>
      <c r="U56" s="100">
        <v>634068.22</v>
      </c>
      <c r="V56" s="100"/>
      <c r="W56" s="100"/>
      <c r="X56" s="100">
        <v>614848.5</v>
      </c>
      <c r="Y56" s="100">
        <v>24000</v>
      </c>
      <c r="Z56" s="124">
        <v>882148.5</v>
      </c>
      <c r="AA56" s="124"/>
      <c r="AB56" s="124"/>
      <c r="AC56" s="124">
        <v>286565.15000000002</v>
      </c>
      <c r="AD56" s="124">
        <v>26474.3</v>
      </c>
      <c r="AE56" s="124"/>
      <c r="AF56" s="124"/>
      <c r="AG56" s="124"/>
      <c r="AH56" s="85">
        <f t="shared" si="1"/>
        <v>616982.46</v>
      </c>
      <c r="AI56" s="21">
        <f t="shared" si="2"/>
        <v>95951.25</v>
      </c>
      <c r="AJ56" s="86">
        <f t="shared" si="5"/>
        <v>521031.20999999996</v>
      </c>
      <c r="AK56" s="24">
        <f t="shared" si="3"/>
        <v>1272916.72</v>
      </c>
      <c r="AL56" s="25">
        <f t="shared" si="4"/>
        <v>1195187.95</v>
      </c>
      <c r="AM56" s="111">
        <f t="shared" si="6"/>
        <v>77728.770000000019</v>
      </c>
    </row>
    <row r="57" spans="1:39" ht="15" thickBot="1" x14ac:dyDescent="0.25">
      <c r="A57" s="62" t="s">
        <v>31</v>
      </c>
      <c r="B57" s="62" t="s">
        <v>32</v>
      </c>
      <c r="C57" s="88">
        <v>6804</v>
      </c>
      <c r="D57" s="89" t="s">
        <v>863</v>
      </c>
      <c r="E57" s="56" t="s">
        <v>1765</v>
      </c>
      <c r="F57" s="123">
        <v>313397.26</v>
      </c>
      <c r="G57" s="123">
        <v>43500</v>
      </c>
      <c r="H57" s="123">
        <v>105862.44</v>
      </c>
      <c r="J57" s="56">
        <v>560529.74</v>
      </c>
      <c r="K57" s="56">
        <v>619946.17000000004</v>
      </c>
      <c r="M57" s="292">
        <v>2300</v>
      </c>
      <c r="N57" s="272">
        <v>111849.38</v>
      </c>
      <c r="Q57" s="56">
        <v>5220</v>
      </c>
      <c r="S57" s="56">
        <v>-198176.71</v>
      </c>
      <c r="T57" s="56">
        <v>2033596.36</v>
      </c>
      <c r="U57" s="100">
        <v>662413.93000000005</v>
      </c>
      <c r="X57" s="100">
        <v>531700</v>
      </c>
      <c r="Z57" s="124">
        <v>733985</v>
      </c>
      <c r="AC57" s="124">
        <v>274319.33</v>
      </c>
      <c r="AD57" s="124">
        <v>32182.89</v>
      </c>
      <c r="AH57" s="85">
        <f t="shared" si="1"/>
        <v>462759.7</v>
      </c>
      <c r="AI57" s="21">
        <f t="shared" si="2"/>
        <v>114149.38</v>
      </c>
      <c r="AJ57" s="86">
        <f t="shared" si="5"/>
        <v>348610.32</v>
      </c>
      <c r="AK57" s="24">
        <f t="shared" si="3"/>
        <v>1194113.9300000002</v>
      </c>
      <c r="AL57" s="25">
        <f t="shared" si="4"/>
        <v>1040487.2200000001</v>
      </c>
      <c r="AM57" s="16">
        <f t="shared" si="6"/>
        <v>153626.71000000008</v>
      </c>
    </row>
    <row r="58" spans="1:39" s="75" customFormat="1" ht="15" thickBot="1" x14ac:dyDescent="0.25">
      <c r="A58" s="266" t="s">
        <v>31</v>
      </c>
      <c r="B58" s="266" t="s">
        <v>32</v>
      </c>
      <c r="C58" s="109">
        <v>3739</v>
      </c>
      <c r="D58" s="110" t="s">
        <v>864</v>
      </c>
      <c r="E58" s="56" t="s">
        <v>1766</v>
      </c>
      <c r="F58" s="123">
        <v>309810.59000000003</v>
      </c>
      <c r="G58" s="123">
        <v>186184.39</v>
      </c>
      <c r="H58" s="123">
        <v>129145.41</v>
      </c>
      <c r="I58" s="123"/>
      <c r="J58" s="56">
        <v>686349.41</v>
      </c>
      <c r="K58" s="56">
        <v>169081.83</v>
      </c>
      <c r="L58" s="56"/>
      <c r="M58" s="292">
        <v>6000</v>
      </c>
      <c r="N58" s="272">
        <v>66195.69</v>
      </c>
      <c r="O58" s="272"/>
      <c r="P58" s="272"/>
      <c r="Q58" s="56"/>
      <c r="R58" s="56"/>
      <c r="S58" s="56">
        <v>-184915.92</v>
      </c>
      <c r="T58" s="56">
        <v>2378594.3199999998</v>
      </c>
      <c r="U58" s="100">
        <v>648698.48</v>
      </c>
      <c r="V58" s="100">
        <v>105000</v>
      </c>
      <c r="W58" s="100"/>
      <c r="X58" s="100">
        <v>482244</v>
      </c>
      <c r="Y58" s="100"/>
      <c r="Z58" s="124">
        <v>628787.99</v>
      </c>
      <c r="AA58" s="124"/>
      <c r="AB58" s="124"/>
      <c r="AC58" s="124">
        <v>416440.03</v>
      </c>
      <c r="AD58" s="124">
        <v>70326.27</v>
      </c>
      <c r="AE58" s="124"/>
      <c r="AF58" s="124"/>
      <c r="AG58" s="124"/>
      <c r="AH58" s="85">
        <f t="shared" si="1"/>
        <v>625140.39</v>
      </c>
      <c r="AI58" s="21">
        <f t="shared" si="2"/>
        <v>72195.69</v>
      </c>
      <c r="AJ58" s="86">
        <f t="shared" si="5"/>
        <v>552944.69999999995</v>
      </c>
      <c r="AK58" s="24">
        <f t="shared" si="3"/>
        <v>1235942.48</v>
      </c>
      <c r="AL58" s="25">
        <f t="shared" si="4"/>
        <v>1115554.29</v>
      </c>
      <c r="AM58" s="111">
        <f t="shared" si="6"/>
        <v>120388.18999999994</v>
      </c>
    </row>
    <row r="59" spans="1:39" s="75" customFormat="1" ht="15" thickBot="1" x14ac:dyDescent="0.25">
      <c r="A59" s="266" t="s">
        <v>31</v>
      </c>
      <c r="B59" s="266" t="s">
        <v>32</v>
      </c>
      <c r="C59" s="109">
        <v>2743</v>
      </c>
      <c r="D59" s="110" t="s">
        <v>865</v>
      </c>
      <c r="E59" s="56" t="s">
        <v>1767</v>
      </c>
      <c r="F59" s="123">
        <v>183949.78</v>
      </c>
      <c r="G59" s="123">
        <v>74087.850000000006</v>
      </c>
      <c r="H59" s="123">
        <v>342540.39</v>
      </c>
      <c r="I59" s="123"/>
      <c r="J59" s="56">
        <v>1683119.91</v>
      </c>
      <c r="K59" s="56">
        <v>464354.03</v>
      </c>
      <c r="L59" s="56"/>
      <c r="M59" s="292">
        <v>12000</v>
      </c>
      <c r="N59" s="272">
        <v>89261.01</v>
      </c>
      <c r="O59" s="272"/>
      <c r="P59" s="272"/>
      <c r="Q59" s="56"/>
      <c r="R59" s="56">
        <v>193379.24</v>
      </c>
      <c r="S59" s="56"/>
      <c r="T59" s="56">
        <v>2522084.4900000002</v>
      </c>
      <c r="U59" s="100">
        <v>492414.76</v>
      </c>
      <c r="V59" s="100"/>
      <c r="W59" s="100"/>
      <c r="X59" s="100">
        <v>393445.5</v>
      </c>
      <c r="Y59" s="100">
        <v>500</v>
      </c>
      <c r="Z59" s="124">
        <v>519515.5</v>
      </c>
      <c r="AA59" s="124"/>
      <c r="AB59" s="124"/>
      <c r="AC59" s="124">
        <v>143056.76999999999</v>
      </c>
      <c r="AD59" s="124">
        <v>14923.05</v>
      </c>
      <c r="AE59" s="124">
        <v>23973.22</v>
      </c>
      <c r="AF59" s="124"/>
      <c r="AG59" s="124"/>
      <c r="AH59" s="85">
        <f t="shared" si="1"/>
        <v>600578.02</v>
      </c>
      <c r="AI59" s="21">
        <f t="shared" si="2"/>
        <v>101261.01</v>
      </c>
      <c r="AJ59" s="86">
        <f t="shared" si="5"/>
        <v>499317.01</v>
      </c>
      <c r="AK59" s="24">
        <f t="shared" si="3"/>
        <v>886360.26</v>
      </c>
      <c r="AL59" s="25">
        <f t="shared" si="4"/>
        <v>701468.54</v>
      </c>
      <c r="AM59" s="111">
        <f t="shared" si="6"/>
        <v>184891.71999999997</v>
      </c>
    </row>
    <row r="60" spans="1:39" ht="15" thickBot="1" x14ac:dyDescent="0.25">
      <c r="A60" s="62" t="s">
        <v>33</v>
      </c>
      <c r="B60" s="62" t="s">
        <v>34</v>
      </c>
      <c r="C60" s="88">
        <v>4721</v>
      </c>
      <c r="D60" s="89" t="s">
        <v>866</v>
      </c>
      <c r="E60" s="56" t="s">
        <v>1630</v>
      </c>
      <c r="F60" s="123">
        <v>1275515.25</v>
      </c>
      <c r="G60" s="123">
        <v>67945</v>
      </c>
      <c r="H60" s="123">
        <v>78026.42</v>
      </c>
      <c r="J60" s="56">
        <v>354532.04</v>
      </c>
      <c r="K60" s="56">
        <v>505585.63</v>
      </c>
      <c r="M60" s="292">
        <v>1480</v>
      </c>
      <c r="N60" s="272">
        <v>83439.17</v>
      </c>
      <c r="P60" s="272">
        <v>155.19</v>
      </c>
      <c r="R60" s="56">
        <v>-353995.67</v>
      </c>
      <c r="S60" s="56">
        <v>228262.56</v>
      </c>
      <c r="T60" s="56">
        <v>2222830.3199999998</v>
      </c>
      <c r="U60" s="100">
        <v>595374.52</v>
      </c>
      <c r="X60" s="100">
        <v>253774.5</v>
      </c>
      <c r="Y60" s="100">
        <v>4500</v>
      </c>
      <c r="Z60" s="124">
        <v>426994.5</v>
      </c>
      <c r="AC60" s="124">
        <v>242243.25</v>
      </c>
      <c r="AD60" s="124">
        <v>53248.5</v>
      </c>
      <c r="AH60" s="85">
        <f t="shared" si="1"/>
        <v>1421486.67</v>
      </c>
      <c r="AI60" s="21">
        <f t="shared" si="2"/>
        <v>85074.36</v>
      </c>
      <c r="AJ60" s="86">
        <f t="shared" si="5"/>
        <v>1336412.3099999998</v>
      </c>
      <c r="AK60" s="24">
        <f t="shared" si="3"/>
        <v>853649.02</v>
      </c>
      <c r="AL60" s="25">
        <f t="shared" si="4"/>
        <v>722486.25</v>
      </c>
      <c r="AM60" s="16">
        <f t="shared" si="6"/>
        <v>131162.77000000002</v>
      </c>
    </row>
    <row r="61" spans="1:39" ht="15" thickBot="1" x14ac:dyDescent="0.25">
      <c r="A61" s="62" t="s">
        <v>33</v>
      </c>
      <c r="B61" s="62" t="s">
        <v>34</v>
      </c>
      <c r="C61" s="88">
        <v>8384</v>
      </c>
      <c r="D61" s="89" t="s">
        <v>867</v>
      </c>
      <c r="E61" s="56" t="s">
        <v>1631</v>
      </c>
      <c r="F61" s="123">
        <v>1913772.3</v>
      </c>
      <c r="G61" s="123">
        <v>111731.75</v>
      </c>
      <c r="H61" s="123">
        <v>188141.23</v>
      </c>
      <c r="J61" s="56">
        <v>2731863.1</v>
      </c>
      <c r="K61" s="56">
        <v>1483343.69</v>
      </c>
      <c r="M61" s="292">
        <v>12500</v>
      </c>
      <c r="N61" s="272">
        <v>143030.56</v>
      </c>
      <c r="P61" s="272">
        <v>3603.63</v>
      </c>
      <c r="R61" s="56">
        <v>2697686.89</v>
      </c>
      <c r="S61" s="56">
        <v>24192.07</v>
      </c>
      <c r="T61" s="56">
        <v>3033155.83</v>
      </c>
      <c r="U61" s="100">
        <v>1209884.57</v>
      </c>
      <c r="V61" s="100">
        <v>189039</v>
      </c>
      <c r="X61" s="100">
        <v>1022920.5</v>
      </c>
      <c r="Y61" s="100">
        <v>93100</v>
      </c>
      <c r="Z61" s="124">
        <v>1368130.5</v>
      </c>
      <c r="AC61" s="124">
        <v>542602.93000000005</v>
      </c>
      <c r="AD61" s="124">
        <v>46697.55</v>
      </c>
      <c r="AH61" s="85">
        <f t="shared" si="1"/>
        <v>2213645.2800000003</v>
      </c>
      <c r="AI61" s="21">
        <f t="shared" si="2"/>
        <v>159134.19</v>
      </c>
      <c r="AJ61" s="86">
        <f t="shared" si="5"/>
        <v>2054511.0900000003</v>
      </c>
      <c r="AK61" s="24">
        <f t="shared" si="3"/>
        <v>2514944.0700000003</v>
      </c>
      <c r="AL61" s="25">
        <f t="shared" si="4"/>
        <v>1957430.9800000002</v>
      </c>
      <c r="AM61" s="16">
        <f t="shared" si="6"/>
        <v>557513.09000000008</v>
      </c>
    </row>
    <row r="62" spans="1:39" ht="15" thickBot="1" x14ac:dyDescent="0.25">
      <c r="A62" s="62" t="s">
        <v>33</v>
      </c>
      <c r="B62" s="62" t="s">
        <v>34</v>
      </c>
      <c r="C62" s="88">
        <v>4586</v>
      </c>
      <c r="D62" s="89" t="s">
        <v>868</v>
      </c>
      <c r="E62" s="56" t="s">
        <v>1632</v>
      </c>
      <c r="F62" s="123">
        <v>201224.75</v>
      </c>
      <c r="G62" s="123">
        <v>105031.63</v>
      </c>
      <c r="H62" s="123">
        <v>334334.15999999997</v>
      </c>
      <c r="J62" s="56">
        <v>736990.52</v>
      </c>
      <c r="K62" s="56">
        <v>674133</v>
      </c>
      <c r="M62" s="292">
        <v>9000</v>
      </c>
      <c r="N62" s="272">
        <v>64687.05</v>
      </c>
      <c r="P62" s="272">
        <v>405</v>
      </c>
      <c r="S62" s="56">
        <v>-185644.66</v>
      </c>
      <c r="T62" s="56">
        <v>2266667.36</v>
      </c>
      <c r="U62" s="100">
        <v>415140.85</v>
      </c>
      <c r="X62" s="100">
        <v>576670.5</v>
      </c>
      <c r="Y62" s="100">
        <v>4500</v>
      </c>
      <c r="Z62" s="124">
        <v>789032.5</v>
      </c>
      <c r="AC62" s="124">
        <v>233564.75</v>
      </c>
      <c r="AD62" s="124">
        <v>65439.79</v>
      </c>
      <c r="AH62" s="85">
        <f t="shared" si="1"/>
        <v>640590.54</v>
      </c>
      <c r="AI62" s="21">
        <f t="shared" si="2"/>
        <v>74092.05</v>
      </c>
      <c r="AJ62" s="86">
        <f t="shared" si="5"/>
        <v>566498.49</v>
      </c>
      <c r="AK62" s="24">
        <f t="shared" si="3"/>
        <v>996311.35</v>
      </c>
      <c r="AL62" s="25">
        <f t="shared" si="4"/>
        <v>1088037.04</v>
      </c>
      <c r="AM62" s="16">
        <f t="shared" si="6"/>
        <v>-91725.690000000061</v>
      </c>
    </row>
    <row r="63" spans="1:39" ht="15" thickBot="1" x14ac:dyDescent="0.25">
      <c r="A63" s="62" t="s">
        <v>33</v>
      </c>
      <c r="B63" s="62" t="s">
        <v>34</v>
      </c>
      <c r="C63" s="88">
        <v>3004</v>
      </c>
      <c r="D63" s="89" t="s">
        <v>869</v>
      </c>
      <c r="E63" s="56" t="s">
        <v>1633</v>
      </c>
      <c r="F63" s="123">
        <v>493193.52</v>
      </c>
      <c r="G63" s="123">
        <v>59642.18</v>
      </c>
      <c r="H63" s="123">
        <v>34751.949999999997</v>
      </c>
      <c r="J63" s="56">
        <v>184254.42</v>
      </c>
      <c r="K63" s="56">
        <v>259923.77</v>
      </c>
      <c r="M63" s="292">
        <v>3500</v>
      </c>
      <c r="N63" s="272">
        <v>43198.98</v>
      </c>
      <c r="P63" s="272">
        <v>1976</v>
      </c>
      <c r="S63" s="56">
        <v>-1120376.51</v>
      </c>
      <c r="T63" s="56">
        <v>1987498.73</v>
      </c>
      <c r="U63" s="100">
        <v>519955.26</v>
      </c>
      <c r="X63" s="100">
        <v>240061.5</v>
      </c>
      <c r="Y63" s="100">
        <v>28200</v>
      </c>
      <c r="Z63" s="124">
        <v>389741.5</v>
      </c>
      <c r="AC63" s="124">
        <v>204392.63</v>
      </c>
      <c r="AD63" s="124">
        <v>62717.99</v>
      </c>
      <c r="AH63" s="85">
        <f t="shared" si="1"/>
        <v>587587.65</v>
      </c>
      <c r="AI63" s="21">
        <f t="shared" si="2"/>
        <v>48674.98</v>
      </c>
      <c r="AJ63" s="86">
        <f t="shared" si="5"/>
        <v>538912.67000000004</v>
      </c>
      <c r="AK63" s="24">
        <f t="shared" si="3"/>
        <v>788216.76</v>
      </c>
      <c r="AL63" s="25">
        <f t="shared" si="4"/>
        <v>656852.12</v>
      </c>
      <c r="AM63" s="16">
        <f t="shared" si="6"/>
        <v>131364.64000000001</v>
      </c>
    </row>
    <row r="64" spans="1:39" ht="15" thickBot="1" x14ac:dyDescent="0.25">
      <c r="A64" s="62" t="s">
        <v>33</v>
      </c>
      <c r="B64" s="62" t="s">
        <v>34</v>
      </c>
      <c r="C64" s="88">
        <v>7236</v>
      </c>
      <c r="D64" s="89" t="s">
        <v>870</v>
      </c>
      <c r="E64" s="56" t="s">
        <v>1634</v>
      </c>
      <c r="F64" s="123">
        <v>593118.96</v>
      </c>
      <c r="G64" s="123">
        <v>9700</v>
      </c>
      <c r="H64" s="123">
        <v>106305.47</v>
      </c>
      <c r="J64" s="56">
        <v>187713.98</v>
      </c>
      <c r="K64" s="56">
        <v>192038</v>
      </c>
      <c r="M64" s="292">
        <v>2800</v>
      </c>
      <c r="N64" s="272">
        <v>88508.28</v>
      </c>
      <c r="P64" s="272">
        <v>393.34</v>
      </c>
      <c r="R64" s="56">
        <v>418050.96</v>
      </c>
      <c r="S64" s="56">
        <v>217407.24</v>
      </c>
      <c r="T64" s="56">
        <v>132947.94</v>
      </c>
      <c r="U64" s="100">
        <v>857893.56</v>
      </c>
      <c r="V64" s="100">
        <v>40000</v>
      </c>
      <c r="X64" s="100">
        <v>214608.5</v>
      </c>
      <c r="Z64" s="124">
        <v>479718.5</v>
      </c>
      <c r="AC64" s="124">
        <v>277279.90999999997</v>
      </c>
      <c r="AD64" s="124">
        <v>44208</v>
      </c>
      <c r="AH64" s="85">
        <f t="shared" si="1"/>
        <v>709124.42999999993</v>
      </c>
      <c r="AI64" s="21">
        <f t="shared" si="2"/>
        <v>91701.62</v>
      </c>
      <c r="AJ64" s="86">
        <f t="shared" si="5"/>
        <v>617422.80999999994</v>
      </c>
      <c r="AK64" s="24">
        <f t="shared" si="3"/>
        <v>1112502.06</v>
      </c>
      <c r="AL64" s="25">
        <f t="shared" si="4"/>
        <v>801206.40999999992</v>
      </c>
      <c r="AM64" s="16">
        <f t="shared" si="6"/>
        <v>311295.65000000014</v>
      </c>
    </row>
    <row r="65" spans="1:39" ht="15" thickBot="1" x14ac:dyDescent="0.25">
      <c r="A65" s="62" t="s">
        <v>33</v>
      </c>
      <c r="B65" s="62" t="s">
        <v>34</v>
      </c>
      <c r="C65" s="88">
        <v>5706</v>
      </c>
      <c r="D65" s="89" t="s">
        <v>871</v>
      </c>
      <c r="E65" s="56" t="s">
        <v>1636</v>
      </c>
      <c r="F65" s="123">
        <v>651797.31999999995</v>
      </c>
      <c r="G65" s="123">
        <v>122164</v>
      </c>
      <c r="H65" s="123">
        <v>228383.07</v>
      </c>
      <c r="J65" s="56">
        <v>392156.17</v>
      </c>
      <c r="K65" s="56">
        <v>316460.5</v>
      </c>
      <c r="M65" s="292">
        <v>53862.68</v>
      </c>
      <c r="N65" s="272">
        <v>105568.58</v>
      </c>
      <c r="P65" s="272">
        <v>4425.3</v>
      </c>
      <c r="R65" s="56">
        <v>-1499661.35</v>
      </c>
      <c r="T65" s="56">
        <v>2590732.39</v>
      </c>
      <c r="U65" s="100">
        <v>1131976.3400000001</v>
      </c>
      <c r="X65" s="100">
        <v>642604</v>
      </c>
      <c r="Y65" s="100">
        <v>33042</v>
      </c>
      <c r="Z65" s="124">
        <v>962436</v>
      </c>
      <c r="AC65" s="124">
        <v>304849.88</v>
      </c>
      <c r="AH65" s="85">
        <f t="shared" si="1"/>
        <v>1002344.3899999999</v>
      </c>
      <c r="AI65" s="21">
        <f t="shared" si="2"/>
        <v>163856.56</v>
      </c>
      <c r="AJ65" s="86">
        <f t="shared" si="5"/>
        <v>838487.82999999984</v>
      </c>
      <c r="AK65" s="24">
        <f t="shared" si="3"/>
        <v>1807622.34</v>
      </c>
      <c r="AL65" s="25">
        <f t="shared" si="4"/>
        <v>1267285.8799999999</v>
      </c>
      <c r="AM65" s="16">
        <f t="shared" si="6"/>
        <v>540336.4600000002</v>
      </c>
    </row>
    <row r="66" spans="1:39" s="86" customFormat="1" ht="15" thickBot="1" x14ac:dyDescent="0.25">
      <c r="A66" s="86" t="s">
        <v>33</v>
      </c>
      <c r="B66" s="86" t="s">
        <v>34</v>
      </c>
      <c r="C66" s="267">
        <v>1949</v>
      </c>
      <c r="D66" s="268" t="s">
        <v>872</v>
      </c>
      <c r="E66" s="56" t="s">
        <v>1637</v>
      </c>
      <c r="F66" s="123">
        <v>674945.24</v>
      </c>
      <c r="G66" s="123">
        <v>335780.33</v>
      </c>
      <c r="H66" s="123">
        <v>34868.15</v>
      </c>
      <c r="I66" s="123"/>
      <c r="J66" s="56">
        <v>1163684.8899999999</v>
      </c>
      <c r="K66" s="56">
        <v>238415.61</v>
      </c>
      <c r="L66" s="56"/>
      <c r="M66" s="292">
        <v>2500</v>
      </c>
      <c r="N66" s="272">
        <v>73424.45</v>
      </c>
      <c r="O66" s="272"/>
      <c r="P66" s="272">
        <v>275.11</v>
      </c>
      <c r="Q66" s="56"/>
      <c r="R66" s="56">
        <v>150061.75</v>
      </c>
      <c r="S66" s="56">
        <v>703960.82</v>
      </c>
      <c r="T66" s="56">
        <v>2642678.98</v>
      </c>
      <c r="U66" s="100">
        <v>58877.84</v>
      </c>
      <c r="V66" s="100"/>
      <c r="W66" s="100"/>
      <c r="X66" s="100">
        <v>371721</v>
      </c>
      <c r="Y66" s="100">
        <v>21200</v>
      </c>
      <c r="Z66" s="124">
        <v>501621</v>
      </c>
      <c r="AA66" s="124"/>
      <c r="AB66" s="124"/>
      <c r="AC66" s="124">
        <v>197976.82</v>
      </c>
      <c r="AD66" s="124">
        <v>61896.67</v>
      </c>
      <c r="AE66" s="124"/>
      <c r="AF66" s="124"/>
      <c r="AG66" s="124"/>
      <c r="AH66" s="85">
        <f t="shared" si="1"/>
        <v>1045593.7200000001</v>
      </c>
      <c r="AI66" s="21">
        <f t="shared" si="2"/>
        <v>76199.56</v>
      </c>
      <c r="AJ66" s="86">
        <f t="shared" si="5"/>
        <v>969394.16000000015</v>
      </c>
      <c r="AK66" s="24">
        <f t="shared" si="3"/>
        <v>451798.83999999997</v>
      </c>
      <c r="AL66" s="25">
        <f t="shared" si="4"/>
        <v>761494.49000000011</v>
      </c>
      <c r="AM66" s="16">
        <f t="shared" si="6"/>
        <v>-309695.65000000014</v>
      </c>
    </row>
    <row r="67" spans="1:39" ht="15" thickBot="1" x14ac:dyDescent="0.25">
      <c r="A67" s="62" t="s">
        <v>33</v>
      </c>
      <c r="B67" s="62" t="s">
        <v>34</v>
      </c>
      <c r="C67" s="88">
        <v>3449</v>
      </c>
      <c r="D67" s="89" t="s">
        <v>873</v>
      </c>
      <c r="E67" s="56" t="s">
        <v>1640</v>
      </c>
      <c r="F67" s="123">
        <v>726047.97</v>
      </c>
      <c r="G67" s="123">
        <v>98339.25</v>
      </c>
      <c r="H67" s="123">
        <v>85805.49</v>
      </c>
      <c r="J67" s="56">
        <v>891791</v>
      </c>
      <c r="K67" s="56">
        <v>386403.29</v>
      </c>
      <c r="M67" s="292">
        <v>4000</v>
      </c>
      <c r="N67" s="272">
        <v>87595.63</v>
      </c>
      <c r="P67" s="272">
        <v>2718</v>
      </c>
      <c r="S67" s="56">
        <v>290199.67999999999</v>
      </c>
      <c r="T67" s="56">
        <v>1770327</v>
      </c>
      <c r="U67" s="100">
        <v>566546.6</v>
      </c>
      <c r="X67" s="100">
        <v>222895.48</v>
      </c>
      <c r="Y67" s="100">
        <v>4500</v>
      </c>
      <c r="Z67" s="124">
        <v>426895.48</v>
      </c>
      <c r="AC67" s="124">
        <v>253618.02</v>
      </c>
      <c r="AD67" s="124">
        <v>37723.89</v>
      </c>
      <c r="AH67" s="85">
        <f t="shared" si="1"/>
        <v>910192.71</v>
      </c>
      <c r="AI67" s="21">
        <f t="shared" si="2"/>
        <v>94313.63</v>
      </c>
      <c r="AJ67" s="86">
        <f t="shared" si="5"/>
        <v>815879.08</v>
      </c>
      <c r="AK67" s="24">
        <f t="shared" si="3"/>
        <v>793942.08</v>
      </c>
      <c r="AL67" s="25">
        <f t="shared" si="4"/>
        <v>718237.39</v>
      </c>
      <c r="AM67" s="16">
        <f t="shared" si="6"/>
        <v>75704.689999999944</v>
      </c>
    </row>
    <row r="68" spans="1:39" ht="15" thickBot="1" x14ac:dyDescent="0.25">
      <c r="A68" s="62" t="s">
        <v>33</v>
      </c>
      <c r="B68" s="62" t="s">
        <v>34</v>
      </c>
      <c r="C68" s="88">
        <v>4604</v>
      </c>
      <c r="D68" s="89" t="s">
        <v>874</v>
      </c>
      <c r="E68" s="56" t="s">
        <v>1641</v>
      </c>
      <c r="F68" s="123">
        <v>657672.11</v>
      </c>
      <c r="G68" s="123">
        <v>53921</v>
      </c>
      <c r="H68" s="123">
        <v>164450.13</v>
      </c>
      <c r="J68" s="56">
        <v>873213.01</v>
      </c>
      <c r="K68" s="56">
        <v>684974.28</v>
      </c>
      <c r="M68" s="292">
        <v>63038</v>
      </c>
      <c r="N68" s="272">
        <v>80905.53</v>
      </c>
      <c r="P68" s="272">
        <v>529.34</v>
      </c>
      <c r="T68" s="56">
        <v>3470807.24</v>
      </c>
      <c r="U68" s="100">
        <v>634612.6</v>
      </c>
      <c r="X68" s="100">
        <v>290790</v>
      </c>
      <c r="Z68" s="124">
        <v>470960</v>
      </c>
      <c r="AC68" s="124">
        <v>249281.79</v>
      </c>
      <c r="AD68" s="124">
        <v>29300.5</v>
      </c>
      <c r="AH68" s="85">
        <f t="shared" ref="AH68:AH131" si="7">SUM(F68:I68)</f>
        <v>876043.24</v>
      </c>
      <c r="AI68" s="21">
        <f t="shared" ref="AI68:AI131" si="8">SUM(M68:P68)</f>
        <v>144472.87</v>
      </c>
      <c r="AJ68" s="86">
        <f t="shared" si="5"/>
        <v>731570.37</v>
      </c>
      <c r="AK68" s="24">
        <f t="shared" ref="AK68:AK131" si="9">SUM(U68:Y68)</f>
        <v>925402.6</v>
      </c>
      <c r="AL68" s="25">
        <f t="shared" ref="AL68:AL131" si="10">SUM(Z68:AG68)</f>
        <v>749542.29</v>
      </c>
      <c r="AM68" s="16">
        <f t="shared" si="6"/>
        <v>175860.30999999994</v>
      </c>
    </row>
    <row r="69" spans="1:39" ht="15" thickBot="1" x14ac:dyDescent="0.25">
      <c r="A69" s="62" t="s">
        <v>33</v>
      </c>
      <c r="B69" s="62" t="s">
        <v>34</v>
      </c>
      <c r="C69" s="88">
        <v>2993</v>
      </c>
      <c r="D69" s="89" t="s">
        <v>875</v>
      </c>
      <c r="E69" s="56" t="s">
        <v>1642</v>
      </c>
      <c r="F69" s="123">
        <v>173375.54</v>
      </c>
      <c r="G69" s="123">
        <v>57400.639999999999</v>
      </c>
      <c r="H69" s="123">
        <v>24547.200000000001</v>
      </c>
      <c r="J69" s="56">
        <v>189798.92</v>
      </c>
      <c r="K69" s="56">
        <v>619351.04000000004</v>
      </c>
      <c r="M69" s="292">
        <v>4000</v>
      </c>
      <c r="N69" s="272">
        <v>55293.49</v>
      </c>
      <c r="P69" s="272">
        <v>0</v>
      </c>
      <c r="S69" s="56">
        <v>-175425.58</v>
      </c>
      <c r="T69" s="56">
        <v>1201384.94</v>
      </c>
      <c r="U69" s="100">
        <v>313295.67</v>
      </c>
      <c r="X69" s="100">
        <v>228291</v>
      </c>
      <c r="Y69" s="100">
        <v>4500</v>
      </c>
      <c r="Z69" s="124">
        <v>347961</v>
      </c>
      <c r="AC69" s="124">
        <v>180027.73</v>
      </c>
      <c r="AD69" s="124">
        <v>18345.45</v>
      </c>
      <c r="AH69" s="85">
        <f t="shared" si="7"/>
        <v>255323.38</v>
      </c>
      <c r="AI69" s="21">
        <f t="shared" si="8"/>
        <v>59293.49</v>
      </c>
      <c r="AJ69" s="86">
        <f t="shared" ref="AJ69:AJ132" si="11">AH69-AI69</f>
        <v>196029.89</v>
      </c>
      <c r="AK69" s="24">
        <f t="shared" si="9"/>
        <v>546086.66999999993</v>
      </c>
      <c r="AL69" s="25">
        <f t="shared" si="10"/>
        <v>546334.17999999993</v>
      </c>
      <c r="AM69" s="16">
        <f t="shared" ref="AM69:AM132" si="12">AK69-AL69</f>
        <v>-247.51000000000931</v>
      </c>
    </row>
    <row r="70" spans="1:39" ht="15" thickBot="1" x14ac:dyDescent="0.25">
      <c r="A70" s="62" t="s">
        <v>33</v>
      </c>
      <c r="B70" s="62" t="s">
        <v>34</v>
      </c>
      <c r="C70" s="88">
        <v>4393</v>
      </c>
      <c r="D70" s="89" t="s">
        <v>876</v>
      </c>
      <c r="E70" s="56" t="s">
        <v>1644</v>
      </c>
      <c r="F70" s="123">
        <v>406688.58</v>
      </c>
      <c r="G70" s="123">
        <v>16606</v>
      </c>
      <c r="H70" s="123">
        <v>112558.06</v>
      </c>
      <c r="J70" s="56">
        <v>363125.16</v>
      </c>
      <c r="K70" s="56">
        <v>239342.65</v>
      </c>
      <c r="M70" s="292">
        <v>1600</v>
      </c>
      <c r="N70" s="272">
        <v>81420</v>
      </c>
      <c r="P70" s="272">
        <v>83.63</v>
      </c>
      <c r="S70" s="56">
        <v>-1490846.97</v>
      </c>
      <c r="T70" s="56">
        <v>2538134.58</v>
      </c>
      <c r="U70" s="100">
        <v>388973.36</v>
      </c>
      <c r="X70" s="100">
        <v>693766.5</v>
      </c>
      <c r="Y70" s="100">
        <v>3000</v>
      </c>
      <c r="Z70" s="124">
        <v>850906.5</v>
      </c>
      <c r="AC70" s="124">
        <v>216544.18</v>
      </c>
      <c r="AD70" s="124">
        <v>7073.97</v>
      </c>
      <c r="AH70" s="85">
        <f t="shared" si="7"/>
        <v>535852.64</v>
      </c>
      <c r="AI70" s="21">
        <f t="shared" si="8"/>
        <v>83103.63</v>
      </c>
      <c r="AJ70" s="86">
        <f t="shared" si="11"/>
        <v>452749.01</v>
      </c>
      <c r="AK70" s="24">
        <f t="shared" si="9"/>
        <v>1085739.8599999999</v>
      </c>
      <c r="AL70" s="25">
        <f t="shared" si="10"/>
        <v>1074524.6499999999</v>
      </c>
      <c r="AM70" s="16">
        <f t="shared" si="12"/>
        <v>11215.209999999963</v>
      </c>
    </row>
    <row r="71" spans="1:39" ht="15" thickBot="1" x14ac:dyDescent="0.25">
      <c r="A71" s="62" t="s">
        <v>33</v>
      </c>
      <c r="B71" s="62" t="s">
        <v>34</v>
      </c>
      <c r="C71" s="88">
        <v>2760</v>
      </c>
      <c r="D71" s="89" t="s">
        <v>877</v>
      </c>
      <c r="E71" s="56" t="s">
        <v>1645</v>
      </c>
      <c r="F71" s="123">
        <v>464403.58</v>
      </c>
      <c r="G71" s="123">
        <v>0</v>
      </c>
      <c r="H71" s="123">
        <v>46061.07</v>
      </c>
      <c r="J71" s="56">
        <v>334668.08</v>
      </c>
      <c r="K71" s="56">
        <v>451898.57</v>
      </c>
      <c r="M71" s="292">
        <v>0</v>
      </c>
      <c r="N71" s="272">
        <v>73580</v>
      </c>
      <c r="P71" s="272">
        <v>399.05</v>
      </c>
      <c r="S71" s="56">
        <v>-684074.32</v>
      </c>
      <c r="T71" s="56">
        <v>1881601.57</v>
      </c>
      <c r="U71" s="100">
        <v>614350.49</v>
      </c>
      <c r="X71" s="100">
        <v>348054</v>
      </c>
      <c r="Y71" s="100">
        <v>7500</v>
      </c>
      <c r="Z71" s="124">
        <v>561384</v>
      </c>
      <c r="AC71" s="124">
        <v>219376.51</v>
      </c>
      <c r="AD71" s="124">
        <v>49012.98</v>
      </c>
      <c r="AH71" s="85">
        <f t="shared" si="7"/>
        <v>510464.65</v>
      </c>
      <c r="AI71" s="21">
        <f t="shared" si="8"/>
        <v>73979.05</v>
      </c>
      <c r="AJ71" s="86">
        <f t="shared" si="11"/>
        <v>436485.60000000003</v>
      </c>
      <c r="AK71" s="24">
        <f t="shared" si="9"/>
        <v>969904.49</v>
      </c>
      <c r="AL71" s="25">
        <f t="shared" si="10"/>
        <v>829773.49</v>
      </c>
      <c r="AM71" s="16">
        <f t="shared" si="12"/>
        <v>140131</v>
      </c>
    </row>
    <row r="72" spans="1:39" ht="15" thickBot="1" x14ac:dyDescent="0.25">
      <c r="A72" s="62" t="s">
        <v>33</v>
      </c>
      <c r="B72" s="62" t="s">
        <v>34</v>
      </c>
      <c r="C72" s="88">
        <v>4335</v>
      </c>
      <c r="D72" s="89" t="s">
        <v>878</v>
      </c>
      <c r="E72" s="56" t="s">
        <v>1646</v>
      </c>
      <c r="F72" s="123">
        <v>490650.45</v>
      </c>
      <c r="G72" s="123">
        <v>44056.5</v>
      </c>
      <c r="H72" s="123">
        <v>43472.97</v>
      </c>
      <c r="J72" s="56">
        <v>552492.88</v>
      </c>
      <c r="K72" s="56">
        <v>217619.44</v>
      </c>
      <c r="M72" s="292">
        <v>3590</v>
      </c>
      <c r="N72" s="272">
        <v>55155.519999999997</v>
      </c>
      <c r="P72" s="272">
        <v>0</v>
      </c>
      <c r="R72" s="56">
        <v>-1595274.18</v>
      </c>
      <c r="T72" s="56">
        <v>2618687.59</v>
      </c>
      <c r="U72" s="100">
        <v>656239.05000000005</v>
      </c>
      <c r="X72" s="100">
        <v>106627.5</v>
      </c>
      <c r="Z72" s="124">
        <v>272417.5</v>
      </c>
      <c r="AC72" s="124">
        <v>158745.97</v>
      </c>
      <c r="AD72" s="124">
        <v>42814.77</v>
      </c>
      <c r="AG72" s="124">
        <v>2130</v>
      </c>
      <c r="AH72" s="85">
        <f t="shared" si="7"/>
        <v>578179.91999999993</v>
      </c>
      <c r="AI72" s="21">
        <f t="shared" si="8"/>
        <v>58745.52</v>
      </c>
      <c r="AJ72" s="86">
        <f t="shared" si="11"/>
        <v>519434.39999999991</v>
      </c>
      <c r="AK72" s="24">
        <f t="shared" si="9"/>
        <v>762866.55</v>
      </c>
      <c r="AL72" s="25">
        <f t="shared" si="10"/>
        <v>476108.24</v>
      </c>
      <c r="AM72" s="16">
        <f t="shared" si="12"/>
        <v>286758.31000000006</v>
      </c>
    </row>
    <row r="73" spans="1:39" ht="15" thickBot="1" x14ac:dyDescent="0.25">
      <c r="A73" s="62" t="s">
        <v>33</v>
      </c>
      <c r="B73" s="62" t="s">
        <v>34</v>
      </c>
      <c r="C73" s="88">
        <v>2477</v>
      </c>
      <c r="D73" s="89" t="s">
        <v>879</v>
      </c>
      <c r="E73" s="56" t="s">
        <v>1647</v>
      </c>
      <c r="F73" s="123">
        <v>220764.78</v>
      </c>
      <c r="G73" s="123">
        <v>62534.91</v>
      </c>
      <c r="H73" s="123">
        <v>35586.82</v>
      </c>
      <c r="J73" s="56">
        <v>30631.040000000001</v>
      </c>
      <c r="K73" s="56">
        <v>125932.78</v>
      </c>
      <c r="M73" s="272">
        <v>2500</v>
      </c>
      <c r="N73" s="272">
        <v>49715.24</v>
      </c>
      <c r="P73" s="272">
        <v>590.04</v>
      </c>
      <c r="S73" s="56">
        <v>48036.44</v>
      </c>
      <c r="T73" s="56">
        <v>2255161.35</v>
      </c>
      <c r="U73" s="100">
        <v>391237.75</v>
      </c>
      <c r="X73" s="100">
        <v>215378</v>
      </c>
      <c r="Y73" s="100">
        <v>9000</v>
      </c>
      <c r="Z73" s="124">
        <v>273378</v>
      </c>
      <c r="AC73" s="124">
        <v>187940.88</v>
      </c>
      <c r="AD73" s="124">
        <v>14005.07</v>
      </c>
      <c r="AH73" s="85">
        <f t="shared" si="7"/>
        <v>318886.51</v>
      </c>
      <c r="AI73" s="21">
        <f t="shared" si="8"/>
        <v>52805.279999999999</v>
      </c>
      <c r="AJ73" s="86">
        <f t="shared" si="11"/>
        <v>266081.23</v>
      </c>
      <c r="AK73" s="24">
        <f t="shared" si="9"/>
        <v>615615.75</v>
      </c>
      <c r="AL73" s="25">
        <f t="shared" si="10"/>
        <v>475323.95</v>
      </c>
      <c r="AM73" s="16">
        <f t="shared" si="12"/>
        <v>140291.79999999999</v>
      </c>
    </row>
    <row r="74" spans="1:39" ht="15" thickBot="1" x14ac:dyDescent="0.25">
      <c r="A74" s="62" t="s">
        <v>33</v>
      </c>
      <c r="B74" s="62" t="s">
        <v>34</v>
      </c>
      <c r="C74" s="88">
        <v>5216</v>
      </c>
      <c r="D74" s="89" t="s">
        <v>880</v>
      </c>
      <c r="E74" s="56" t="s">
        <v>1648</v>
      </c>
      <c r="F74" s="123">
        <v>645743.25</v>
      </c>
      <c r="G74" s="123">
        <v>132792.60999999999</v>
      </c>
      <c r="H74" s="123">
        <v>41711.06</v>
      </c>
      <c r="J74" s="56">
        <v>696796.95</v>
      </c>
      <c r="K74" s="56">
        <v>175877.66</v>
      </c>
      <c r="M74" s="292">
        <v>4900</v>
      </c>
      <c r="N74" s="272">
        <v>66561.36</v>
      </c>
      <c r="P74" s="272">
        <v>1085.73</v>
      </c>
      <c r="S74" s="56">
        <v>-951819.8</v>
      </c>
      <c r="T74" s="56">
        <v>2065017.96</v>
      </c>
      <c r="U74" s="100">
        <v>889180.4</v>
      </c>
      <c r="V74" s="100">
        <v>175000</v>
      </c>
      <c r="X74" s="100">
        <v>269013</v>
      </c>
      <c r="Z74" s="124">
        <v>491674</v>
      </c>
      <c r="AC74" s="124">
        <v>221082.79</v>
      </c>
      <c r="AD74" s="124">
        <v>26811.33</v>
      </c>
      <c r="AH74" s="85">
        <f t="shared" si="7"/>
        <v>820246.91999999993</v>
      </c>
      <c r="AI74" s="21">
        <f t="shared" si="8"/>
        <v>72547.09</v>
      </c>
      <c r="AJ74" s="86">
        <f t="shared" si="11"/>
        <v>747699.83</v>
      </c>
      <c r="AK74" s="24">
        <f t="shared" si="9"/>
        <v>1333193.3999999999</v>
      </c>
      <c r="AL74" s="25">
        <f t="shared" si="10"/>
        <v>739568.12</v>
      </c>
      <c r="AM74" s="16">
        <f t="shared" si="12"/>
        <v>593625.27999999991</v>
      </c>
    </row>
    <row r="75" spans="1:39" s="85" customFormat="1" ht="15" thickBot="1" x14ac:dyDescent="0.25">
      <c r="A75" s="62" t="s">
        <v>33</v>
      </c>
      <c r="B75" s="62" t="s">
        <v>34</v>
      </c>
      <c r="C75" s="88">
        <v>5544</v>
      </c>
      <c r="D75" s="89" t="s">
        <v>881</v>
      </c>
      <c r="E75" s="56" t="s">
        <v>1649</v>
      </c>
      <c r="F75" s="123">
        <v>1028697.65</v>
      </c>
      <c r="G75" s="123">
        <v>164655.84</v>
      </c>
      <c r="H75" s="123">
        <v>254633.81</v>
      </c>
      <c r="I75" s="123"/>
      <c r="J75" s="56">
        <v>390172.33</v>
      </c>
      <c r="K75" s="56">
        <v>717032.46</v>
      </c>
      <c r="L75" s="56"/>
      <c r="M75" s="292">
        <v>4420</v>
      </c>
      <c r="N75" s="272">
        <v>80081.89</v>
      </c>
      <c r="O75" s="272"/>
      <c r="P75" s="272">
        <v>2672</v>
      </c>
      <c r="Q75" s="56"/>
      <c r="R75" s="56"/>
      <c r="S75" s="56">
        <v>-250903.15</v>
      </c>
      <c r="T75" s="56">
        <v>2127187.88</v>
      </c>
      <c r="U75" s="100">
        <v>1226286.4099999999</v>
      </c>
      <c r="V75" s="100"/>
      <c r="W75" s="100">
        <v>300</v>
      </c>
      <c r="X75" s="100">
        <v>108296</v>
      </c>
      <c r="Y75" s="100">
        <v>51200</v>
      </c>
      <c r="Z75" s="124">
        <v>402926</v>
      </c>
      <c r="AA75" s="124"/>
      <c r="AB75" s="124"/>
      <c r="AC75" s="124">
        <v>247870.77</v>
      </c>
      <c r="AD75" s="124">
        <v>73222.17</v>
      </c>
      <c r="AE75" s="124"/>
      <c r="AF75" s="124"/>
      <c r="AG75" s="124"/>
      <c r="AH75" s="85">
        <f t="shared" si="7"/>
        <v>1447987.3</v>
      </c>
      <c r="AI75" s="21">
        <f t="shared" si="8"/>
        <v>87173.89</v>
      </c>
      <c r="AJ75" s="86">
        <f t="shared" si="11"/>
        <v>1360813.4100000001</v>
      </c>
      <c r="AK75" s="24">
        <f t="shared" si="9"/>
        <v>1386082.41</v>
      </c>
      <c r="AL75" s="25">
        <f t="shared" si="10"/>
        <v>724018.94000000006</v>
      </c>
      <c r="AM75" s="16">
        <f t="shared" si="12"/>
        <v>662063.46999999986</v>
      </c>
    </row>
    <row r="76" spans="1:39" ht="15" thickBot="1" x14ac:dyDescent="0.25">
      <c r="A76" s="62" t="s">
        <v>33</v>
      </c>
      <c r="B76" s="62" t="s">
        <v>34</v>
      </c>
      <c r="C76" s="88">
        <v>2866</v>
      </c>
      <c r="D76" s="89" t="s">
        <v>882</v>
      </c>
      <c r="E76" s="56" t="s">
        <v>1783</v>
      </c>
      <c r="F76" s="123">
        <v>903042.64</v>
      </c>
      <c r="G76" s="123">
        <v>97480.35</v>
      </c>
      <c r="H76" s="123">
        <v>74287.3</v>
      </c>
      <c r="J76" s="56">
        <v>883726</v>
      </c>
      <c r="K76" s="56">
        <v>828105.24</v>
      </c>
      <c r="M76" s="292">
        <v>5462</v>
      </c>
      <c r="N76" s="272">
        <v>80713.350000000006</v>
      </c>
      <c r="S76" s="56">
        <v>328085.96999999997</v>
      </c>
      <c r="T76" s="56">
        <v>3692657.78</v>
      </c>
      <c r="U76" s="100">
        <v>505333.55</v>
      </c>
      <c r="V76" s="100">
        <v>62140</v>
      </c>
      <c r="X76" s="100">
        <v>423265.5</v>
      </c>
      <c r="Z76" s="124">
        <v>585457.12</v>
      </c>
      <c r="AC76" s="124">
        <v>199488.3</v>
      </c>
      <c r="AD76" s="124">
        <v>84645.35</v>
      </c>
      <c r="AH76" s="85">
        <f t="shared" si="7"/>
        <v>1074810.29</v>
      </c>
      <c r="AI76" s="21">
        <f t="shared" si="8"/>
        <v>86175.35</v>
      </c>
      <c r="AJ76" s="86">
        <f t="shared" si="11"/>
        <v>988634.94000000006</v>
      </c>
      <c r="AK76" s="24">
        <f t="shared" si="9"/>
        <v>990739.05</v>
      </c>
      <c r="AL76" s="25">
        <f t="shared" si="10"/>
        <v>869590.7699999999</v>
      </c>
      <c r="AM76" s="16">
        <f t="shared" si="12"/>
        <v>121148.28000000014</v>
      </c>
    </row>
    <row r="77" spans="1:39" ht="15" thickBot="1" x14ac:dyDescent="0.25">
      <c r="A77" s="62" t="s">
        <v>35</v>
      </c>
      <c r="B77" s="62" t="s">
        <v>36</v>
      </c>
      <c r="C77" s="88">
        <v>3680</v>
      </c>
      <c r="D77" s="89" t="s">
        <v>883</v>
      </c>
      <c r="E77" s="56" t="s">
        <v>1650</v>
      </c>
      <c r="F77" s="123">
        <v>255945.95</v>
      </c>
      <c r="G77" s="123">
        <v>43509</v>
      </c>
      <c r="H77" s="123">
        <v>19426.75</v>
      </c>
      <c r="J77" s="56">
        <v>2732146.56</v>
      </c>
      <c r="K77" s="56">
        <v>84541.62</v>
      </c>
      <c r="M77" s="292">
        <v>3000</v>
      </c>
      <c r="N77" s="272">
        <v>13578.43</v>
      </c>
      <c r="O77" s="272">
        <v>35000</v>
      </c>
      <c r="S77" s="56">
        <v>246.09</v>
      </c>
      <c r="T77" s="56">
        <v>2241713.0099999998</v>
      </c>
      <c r="U77" s="100">
        <v>377787.19</v>
      </c>
      <c r="X77" s="100">
        <v>243520</v>
      </c>
      <c r="Y77" s="100">
        <v>7640</v>
      </c>
      <c r="Z77" s="124">
        <v>393140</v>
      </c>
      <c r="AC77" s="124">
        <v>77851.839999999997</v>
      </c>
      <c r="AD77" s="124">
        <v>70276.83</v>
      </c>
      <c r="AH77" s="85">
        <f t="shared" si="7"/>
        <v>318881.7</v>
      </c>
      <c r="AI77" s="21">
        <f t="shared" si="8"/>
        <v>51578.43</v>
      </c>
      <c r="AJ77" s="86">
        <f t="shared" si="11"/>
        <v>267303.27</v>
      </c>
      <c r="AK77" s="24">
        <f t="shared" si="9"/>
        <v>628947.18999999994</v>
      </c>
      <c r="AL77" s="25">
        <f t="shared" si="10"/>
        <v>541268.66999999993</v>
      </c>
      <c r="AM77" s="16">
        <f t="shared" si="12"/>
        <v>87678.520000000019</v>
      </c>
    </row>
    <row r="78" spans="1:39" ht="15" thickBot="1" x14ac:dyDescent="0.25">
      <c r="A78" s="62" t="s">
        <v>35</v>
      </c>
      <c r="B78" s="62" t="s">
        <v>36</v>
      </c>
      <c r="C78" s="88">
        <v>5005</v>
      </c>
      <c r="D78" s="89" t="s">
        <v>884</v>
      </c>
      <c r="E78" s="56" t="s">
        <v>1651</v>
      </c>
      <c r="F78" s="123">
        <v>318893.81</v>
      </c>
      <c r="G78" s="123">
        <v>63739.5</v>
      </c>
      <c r="H78" s="123">
        <v>68642.179999999993</v>
      </c>
      <c r="J78" s="56">
        <v>747425.4</v>
      </c>
      <c r="K78" s="56">
        <v>430336.18</v>
      </c>
      <c r="M78" s="272">
        <v>2500</v>
      </c>
      <c r="N78" s="272">
        <v>95742.85</v>
      </c>
      <c r="O78" s="272">
        <v>21200</v>
      </c>
      <c r="P78" s="272">
        <v>32184.44</v>
      </c>
      <c r="S78" s="56">
        <v>-432769.21</v>
      </c>
      <c r="T78" s="56">
        <v>1881918.88</v>
      </c>
      <c r="U78" s="100">
        <v>560716.93999999994</v>
      </c>
      <c r="X78" s="100">
        <v>344255</v>
      </c>
      <c r="Z78" s="124">
        <v>531455</v>
      </c>
      <c r="AC78" s="124">
        <v>243754.43</v>
      </c>
      <c r="AD78" s="124">
        <v>78932.399999999994</v>
      </c>
      <c r="AG78" s="124">
        <v>4900</v>
      </c>
      <c r="AH78" s="85">
        <f t="shared" si="7"/>
        <v>451275.49</v>
      </c>
      <c r="AI78" s="21">
        <f t="shared" si="8"/>
        <v>151627.29</v>
      </c>
      <c r="AJ78" s="86">
        <f t="shared" si="11"/>
        <v>299648.19999999995</v>
      </c>
      <c r="AK78" s="24">
        <f t="shared" si="9"/>
        <v>904971.94</v>
      </c>
      <c r="AL78" s="25">
        <f t="shared" si="10"/>
        <v>859041.83</v>
      </c>
      <c r="AM78" s="16">
        <f t="shared" si="12"/>
        <v>45930.109999999986</v>
      </c>
    </row>
    <row r="79" spans="1:39" ht="15" thickBot="1" x14ac:dyDescent="0.25">
      <c r="A79" s="62" t="s">
        <v>35</v>
      </c>
      <c r="B79" s="62" t="s">
        <v>36</v>
      </c>
      <c r="C79" s="88">
        <v>3048</v>
      </c>
      <c r="D79" s="89" t="s">
        <v>885</v>
      </c>
      <c r="E79" s="56" t="s">
        <v>1652</v>
      </c>
      <c r="F79" s="123">
        <v>195471.35999999999</v>
      </c>
      <c r="G79" s="123">
        <v>19145.25</v>
      </c>
      <c r="H79" s="123">
        <v>10823.32</v>
      </c>
      <c r="J79" s="56">
        <v>730080.6</v>
      </c>
      <c r="K79" s="56">
        <v>1165162.45</v>
      </c>
      <c r="M79" s="292">
        <v>13950</v>
      </c>
      <c r="N79" s="272">
        <v>45000</v>
      </c>
      <c r="O79" s="272">
        <v>51300</v>
      </c>
      <c r="Q79" s="56">
        <v>5000</v>
      </c>
      <c r="T79" s="56">
        <v>1941230.36</v>
      </c>
      <c r="U79" s="100">
        <v>402424.03</v>
      </c>
      <c r="X79" s="100">
        <v>336255</v>
      </c>
      <c r="Z79" s="124">
        <v>487205</v>
      </c>
      <c r="AC79" s="124">
        <v>136267.22</v>
      </c>
      <c r="AD79" s="124">
        <v>47066.34</v>
      </c>
      <c r="AG79" s="124">
        <v>21275</v>
      </c>
      <c r="AH79" s="85">
        <f t="shared" si="7"/>
        <v>225439.93</v>
      </c>
      <c r="AI79" s="21">
        <f t="shared" si="8"/>
        <v>110250</v>
      </c>
      <c r="AJ79" s="86">
        <f t="shared" si="11"/>
        <v>115189.93</v>
      </c>
      <c r="AK79" s="24">
        <f t="shared" si="9"/>
        <v>738679.03</v>
      </c>
      <c r="AL79" s="25">
        <f t="shared" si="10"/>
        <v>691813.55999999994</v>
      </c>
      <c r="AM79" s="16">
        <f t="shared" si="12"/>
        <v>46865.470000000088</v>
      </c>
    </row>
    <row r="80" spans="1:39" ht="15" thickBot="1" x14ac:dyDescent="0.25">
      <c r="A80" s="62" t="s">
        <v>35</v>
      </c>
      <c r="B80" s="62" t="s">
        <v>36</v>
      </c>
      <c r="C80" s="88">
        <v>6117</v>
      </c>
      <c r="D80" s="89" t="s">
        <v>886</v>
      </c>
      <c r="E80" s="56" t="s">
        <v>1653</v>
      </c>
      <c r="F80" s="123">
        <v>432084.27</v>
      </c>
      <c r="G80" s="123">
        <v>38902.5</v>
      </c>
      <c r="H80" s="123">
        <v>256.61</v>
      </c>
      <c r="J80" s="56">
        <v>344824.52</v>
      </c>
      <c r="K80" s="56">
        <v>50867.37</v>
      </c>
      <c r="M80" s="292">
        <v>4000</v>
      </c>
      <c r="N80" s="272">
        <v>2508.23</v>
      </c>
      <c r="Q80" s="56">
        <v>5000</v>
      </c>
      <c r="T80" s="56">
        <v>1940061.77</v>
      </c>
      <c r="U80" s="100">
        <v>662902.96</v>
      </c>
      <c r="X80" s="100">
        <v>517090</v>
      </c>
      <c r="Y80" s="100">
        <v>17900</v>
      </c>
      <c r="Z80" s="124">
        <v>743515</v>
      </c>
      <c r="AC80" s="124">
        <v>154113.79</v>
      </c>
      <c r="AD80" s="124">
        <v>44068.55</v>
      </c>
      <c r="AH80" s="85">
        <f t="shared" si="7"/>
        <v>471243.38</v>
      </c>
      <c r="AI80" s="21">
        <f t="shared" si="8"/>
        <v>6508.23</v>
      </c>
      <c r="AJ80" s="86">
        <f t="shared" si="11"/>
        <v>464735.15</v>
      </c>
      <c r="AK80" s="24">
        <f t="shared" si="9"/>
        <v>1197892.96</v>
      </c>
      <c r="AL80" s="25">
        <f t="shared" si="10"/>
        <v>941697.34000000008</v>
      </c>
      <c r="AM80" s="16">
        <f t="shared" si="12"/>
        <v>256195.61999999988</v>
      </c>
    </row>
    <row r="81" spans="1:39" ht="15" thickBot="1" x14ac:dyDescent="0.25">
      <c r="A81" s="62" t="s">
        <v>35</v>
      </c>
      <c r="B81" s="62" t="s">
        <v>36</v>
      </c>
      <c r="C81" s="88">
        <v>3261</v>
      </c>
      <c r="D81" s="89" t="s">
        <v>887</v>
      </c>
      <c r="E81" s="56" t="s">
        <v>1654</v>
      </c>
      <c r="F81" s="123">
        <v>211391.21</v>
      </c>
      <c r="G81" s="123">
        <v>20884</v>
      </c>
      <c r="H81" s="123">
        <v>46435.88</v>
      </c>
      <c r="J81" s="56">
        <v>279002</v>
      </c>
      <c r="K81" s="56">
        <v>-253687.54</v>
      </c>
      <c r="M81" s="292">
        <v>357355.7</v>
      </c>
      <c r="N81" s="272">
        <v>133573.06</v>
      </c>
      <c r="O81" s="272">
        <v>1600</v>
      </c>
      <c r="Q81" s="56">
        <v>5000</v>
      </c>
      <c r="T81" s="56">
        <v>2076384.94</v>
      </c>
      <c r="U81" s="100">
        <v>433882.38</v>
      </c>
      <c r="X81" s="100">
        <v>206220</v>
      </c>
      <c r="Z81" s="124">
        <v>336210</v>
      </c>
      <c r="AC81" s="124">
        <v>202807.18</v>
      </c>
      <c r="AD81" s="124">
        <v>29115.99</v>
      </c>
      <c r="AH81" s="85">
        <f t="shared" si="7"/>
        <v>278711.08999999997</v>
      </c>
      <c r="AI81" s="21">
        <f t="shared" si="8"/>
        <v>492528.76</v>
      </c>
      <c r="AJ81" s="86">
        <f t="shared" si="11"/>
        <v>-213817.67000000004</v>
      </c>
      <c r="AK81" s="24">
        <f t="shared" si="9"/>
        <v>640102.38</v>
      </c>
      <c r="AL81" s="25">
        <f t="shared" si="10"/>
        <v>568133.16999999993</v>
      </c>
      <c r="AM81" s="16">
        <f t="shared" si="12"/>
        <v>71969.210000000079</v>
      </c>
    </row>
    <row r="82" spans="1:39" ht="15" thickBot="1" x14ac:dyDescent="0.25">
      <c r="A82" s="62" t="s">
        <v>35</v>
      </c>
      <c r="B82" s="62" t="s">
        <v>36</v>
      </c>
      <c r="C82" s="88">
        <v>2381</v>
      </c>
      <c r="D82" s="89" t="s">
        <v>888</v>
      </c>
      <c r="E82" s="56" t="s">
        <v>1655</v>
      </c>
      <c r="F82" s="123">
        <v>495507.63</v>
      </c>
      <c r="G82" s="123">
        <v>0</v>
      </c>
      <c r="H82" s="123">
        <v>180479.55</v>
      </c>
      <c r="J82" s="56">
        <v>1281.74</v>
      </c>
      <c r="K82" s="56">
        <v>265466.83</v>
      </c>
      <c r="M82" s="292">
        <v>16360</v>
      </c>
      <c r="N82" s="272">
        <v>138351.22</v>
      </c>
      <c r="O82" s="272">
        <v>70000</v>
      </c>
      <c r="Q82" s="56">
        <v>10000</v>
      </c>
      <c r="T82" s="56">
        <v>1879892.65</v>
      </c>
      <c r="U82" s="100">
        <v>490147.77</v>
      </c>
      <c r="X82" s="100">
        <v>208992</v>
      </c>
      <c r="Z82" s="124">
        <v>339222</v>
      </c>
      <c r="AC82" s="124">
        <v>212336.32</v>
      </c>
      <c r="AD82" s="124">
        <v>61679.97</v>
      </c>
      <c r="AH82" s="85">
        <f t="shared" si="7"/>
        <v>675987.17999999993</v>
      </c>
      <c r="AI82" s="21">
        <f t="shared" si="8"/>
        <v>224711.22</v>
      </c>
      <c r="AJ82" s="86">
        <f t="shared" si="11"/>
        <v>451275.95999999996</v>
      </c>
      <c r="AK82" s="24">
        <f t="shared" si="9"/>
        <v>699139.77</v>
      </c>
      <c r="AL82" s="25">
        <f t="shared" si="10"/>
        <v>613238.29</v>
      </c>
      <c r="AM82" s="16">
        <f t="shared" si="12"/>
        <v>85901.479999999981</v>
      </c>
    </row>
    <row r="83" spans="1:39" ht="15" thickBot="1" x14ac:dyDescent="0.25">
      <c r="A83" s="62" t="s">
        <v>35</v>
      </c>
      <c r="B83" s="62" t="s">
        <v>36</v>
      </c>
      <c r="C83" s="88">
        <v>2712</v>
      </c>
      <c r="D83" s="89" t="s">
        <v>889</v>
      </c>
      <c r="E83" s="56" t="s">
        <v>1656</v>
      </c>
      <c r="F83" s="123">
        <v>269552.57</v>
      </c>
      <c r="G83" s="123">
        <v>60295.15</v>
      </c>
      <c r="H83" s="123">
        <v>44225.33</v>
      </c>
      <c r="J83" s="56">
        <v>298330.58</v>
      </c>
      <c r="K83" s="56">
        <v>236296.2</v>
      </c>
      <c r="M83" s="292">
        <v>0</v>
      </c>
      <c r="N83" s="272">
        <v>65787.58</v>
      </c>
      <c r="O83" s="272">
        <v>67580</v>
      </c>
      <c r="P83" s="272">
        <v>11.8</v>
      </c>
      <c r="S83" s="56">
        <v>-3080</v>
      </c>
      <c r="T83" s="56">
        <v>1840507.51</v>
      </c>
      <c r="U83" s="100">
        <v>366668.89</v>
      </c>
      <c r="X83" s="100">
        <v>533232</v>
      </c>
      <c r="Z83" s="124">
        <v>660492</v>
      </c>
      <c r="AC83" s="124">
        <v>132173.70000000001</v>
      </c>
      <c r="AD83" s="124">
        <v>25323.51</v>
      </c>
      <c r="AG83" s="124">
        <v>9900</v>
      </c>
      <c r="AH83" s="85">
        <f t="shared" si="7"/>
        <v>374073.05000000005</v>
      </c>
      <c r="AI83" s="21">
        <f t="shared" si="8"/>
        <v>133379.38</v>
      </c>
      <c r="AJ83" s="86">
        <f t="shared" si="11"/>
        <v>240693.67000000004</v>
      </c>
      <c r="AK83" s="24">
        <f t="shared" si="9"/>
        <v>899900.89</v>
      </c>
      <c r="AL83" s="25">
        <f t="shared" si="10"/>
        <v>827889.21</v>
      </c>
      <c r="AM83" s="16">
        <f t="shared" si="12"/>
        <v>72011.680000000051</v>
      </c>
    </row>
    <row r="84" spans="1:39" ht="15" thickBot="1" x14ac:dyDescent="0.25">
      <c r="A84" s="62" t="s">
        <v>35</v>
      </c>
      <c r="B84" s="62" t="s">
        <v>36</v>
      </c>
      <c r="C84" s="88">
        <v>1686</v>
      </c>
      <c r="D84" s="89" t="s">
        <v>890</v>
      </c>
      <c r="E84" s="56" t="s">
        <v>1657</v>
      </c>
      <c r="F84" s="123">
        <v>86506.57</v>
      </c>
      <c r="G84" s="123">
        <v>18661</v>
      </c>
      <c r="H84" s="123">
        <v>68814.39</v>
      </c>
      <c r="J84" s="56">
        <v>717882.71</v>
      </c>
      <c r="K84" s="56">
        <v>68088.490000000005</v>
      </c>
      <c r="M84" s="292">
        <v>48055</v>
      </c>
      <c r="N84" s="272">
        <v>22914.84</v>
      </c>
      <c r="O84" s="272">
        <v>5000</v>
      </c>
      <c r="P84" s="272">
        <v>67500</v>
      </c>
      <c r="S84" s="56">
        <v>-500.27</v>
      </c>
      <c r="T84" s="56">
        <v>2651073.88</v>
      </c>
      <c r="U84" s="100">
        <v>383360.4</v>
      </c>
      <c r="X84" s="100">
        <v>209949</v>
      </c>
      <c r="Z84" s="124">
        <v>327169</v>
      </c>
      <c r="AC84" s="124">
        <v>122002.59</v>
      </c>
      <c r="AD84" s="124">
        <v>18997.169999999998</v>
      </c>
      <c r="AH84" s="85">
        <f t="shared" si="7"/>
        <v>173981.96000000002</v>
      </c>
      <c r="AI84" s="21">
        <f t="shared" si="8"/>
        <v>143469.84</v>
      </c>
      <c r="AJ84" s="86">
        <f t="shared" si="11"/>
        <v>30512.120000000024</v>
      </c>
      <c r="AK84" s="24">
        <f t="shared" si="9"/>
        <v>593309.4</v>
      </c>
      <c r="AL84" s="25">
        <f t="shared" si="10"/>
        <v>468168.75999999995</v>
      </c>
      <c r="AM84" s="16">
        <f t="shared" si="12"/>
        <v>125140.64000000007</v>
      </c>
    </row>
    <row r="85" spans="1:39" ht="15" thickBot="1" x14ac:dyDescent="0.25">
      <c r="A85" s="62" t="s">
        <v>35</v>
      </c>
      <c r="B85" s="62" t="s">
        <v>36</v>
      </c>
      <c r="C85" s="88">
        <v>2512</v>
      </c>
      <c r="D85" s="89" t="s">
        <v>891</v>
      </c>
      <c r="E85" s="56" t="s">
        <v>1768</v>
      </c>
      <c r="F85" s="123">
        <v>168247.35</v>
      </c>
      <c r="G85" s="123">
        <v>20620</v>
      </c>
      <c r="H85" s="123">
        <v>24071.75</v>
      </c>
      <c r="J85" s="56">
        <v>458450.55</v>
      </c>
      <c r="K85" s="56">
        <v>218641.25</v>
      </c>
      <c r="M85" s="292">
        <v>4940</v>
      </c>
      <c r="N85" s="272">
        <v>28100</v>
      </c>
      <c r="O85" s="272">
        <v>42500</v>
      </c>
      <c r="Q85" s="56">
        <v>15000</v>
      </c>
      <c r="T85" s="56">
        <v>3200752.69</v>
      </c>
      <c r="U85" s="100">
        <v>487040</v>
      </c>
      <c r="X85" s="100">
        <v>218215</v>
      </c>
      <c r="Z85" s="124">
        <v>379685</v>
      </c>
      <c r="AC85" s="124">
        <v>165500.16</v>
      </c>
      <c r="AD85" s="124">
        <v>72612.09</v>
      </c>
      <c r="AH85" s="85">
        <f t="shared" si="7"/>
        <v>212939.1</v>
      </c>
      <c r="AI85" s="21">
        <f t="shared" si="8"/>
        <v>75540</v>
      </c>
      <c r="AJ85" s="86">
        <f t="shared" si="11"/>
        <v>137399.1</v>
      </c>
      <c r="AK85" s="24">
        <f t="shared" si="9"/>
        <v>705255</v>
      </c>
      <c r="AL85" s="25">
        <f t="shared" si="10"/>
        <v>617797.25</v>
      </c>
      <c r="AM85" s="16">
        <f t="shared" si="12"/>
        <v>87457.75</v>
      </c>
    </row>
    <row r="86" spans="1:39" ht="15" thickBot="1" x14ac:dyDescent="0.25">
      <c r="A86" s="62" t="s">
        <v>315</v>
      </c>
      <c r="B86" s="62" t="s">
        <v>46</v>
      </c>
      <c r="C86" s="88">
        <v>3664</v>
      </c>
      <c r="D86" s="89" t="s">
        <v>892</v>
      </c>
      <c r="E86" s="56" t="s">
        <v>1658</v>
      </c>
      <c r="F86" s="123">
        <v>906130.33</v>
      </c>
      <c r="G86" s="123">
        <v>22724.75</v>
      </c>
      <c r="H86" s="123">
        <v>35364.959999999999</v>
      </c>
      <c r="J86" s="56">
        <v>221825.73</v>
      </c>
      <c r="K86" s="56">
        <v>1023904.44</v>
      </c>
      <c r="M86" s="292">
        <v>2900</v>
      </c>
      <c r="N86" s="272">
        <v>52870.18</v>
      </c>
      <c r="P86" s="272">
        <v>10</v>
      </c>
      <c r="Q86" s="56">
        <v>338748</v>
      </c>
      <c r="S86" s="56">
        <v>-68203.58</v>
      </c>
      <c r="T86" s="56">
        <v>1975689.39</v>
      </c>
      <c r="U86" s="100">
        <v>263123.65000000002</v>
      </c>
      <c r="V86" s="100">
        <v>38000</v>
      </c>
      <c r="X86" s="100">
        <v>257578</v>
      </c>
      <c r="Z86" s="124">
        <v>467018</v>
      </c>
      <c r="AC86" s="124">
        <v>170585.92</v>
      </c>
      <c r="AD86" s="124">
        <v>116130.34</v>
      </c>
      <c r="AH86" s="85">
        <f t="shared" si="7"/>
        <v>964220.03999999992</v>
      </c>
      <c r="AI86" s="21">
        <f t="shared" si="8"/>
        <v>55780.18</v>
      </c>
      <c r="AJ86" s="86">
        <f t="shared" si="11"/>
        <v>908439.85999999987</v>
      </c>
      <c r="AK86" s="24">
        <f t="shared" si="9"/>
        <v>558701.65</v>
      </c>
      <c r="AL86" s="25">
        <f t="shared" si="10"/>
        <v>753734.26</v>
      </c>
      <c r="AM86" s="16">
        <f t="shared" si="12"/>
        <v>-195032.61</v>
      </c>
    </row>
    <row r="87" spans="1:39" ht="15" thickBot="1" x14ac:dyDescent="0.25">
      <c r="A87" s="62" t="s">
        <v>315</v>
      </c>
      <c r="B87" s="62" t="s">
        <v>46</v>
      </c>
      <c r="C87" s="88">
        <v>7927</v>
      </c>
      <c r="D87" s="89" t="s">
        <v>893</v>
      </c>
      <c r="E87" s="56" t="s">
        <v>1659</v>
      </c>
      <c r="F87" s="123">
        <v>1914644.01</v>
      </c>
      <c r="G87" s="123">
        <v>63933.7</v>
      </c>
      <c r="H87" s="123">
        <v>131991.97</v>
      </c>
      <c r="J87" s="56">
        <v>1786872.74</v>
      </c>
      <c r="K87" s="56">
        <v>842401.79</v>
      </c>
      <c r="M87" s="292">
        <v>2000</v>
      </c>
      <c r="N87" s="272">
        <v>74732.070000000007</v>
      </c>
      <c r="P87" s="272">
        <v>28.97</v>
      </c>
      <c r="S87" s="56">
        <v>1289175.2</v>
      </c>
      <c r="T87" s="56">
        <v>3812204.74</v>
      </c>
      <c r="U87" s="100">
        <v>607587.98</v>
      </c>
      <c r="V87" s="100">
        <v>377390</v>
      </c>
      <c r="W87" s="100">
        <v>0.35</v>
      </c>
      <c r="X87" s="100">
        <v>310674</v>
      </c>
      <c r="Y87" s="100">
        <v>9000</v>
      </c>
      <c r="Z87" s="124">
        <v>565521</v>
      </c>
      <c r="AC87" s="124">
        <v>311713.90000000002</v>
      </c>
      <c r="AD87" s="124">
        <v>156398.82</v>
      </c>
      <c r="AH87" s="85">
        <f t="shared" si="7"/>
        <v>2110569.6800000002</v>
      </c>
      <c r="AI87" s="21">
        <f t="shared" si="8"/>
        <v>76761.040000000008</v>
      </c>
      <c r="AJ87" s="86">
        <f t="shared" si="11"/>
        <v>2033808.6400000001</v>
      </c>
      <c r="AK87" s="24">
        <f t="shared" si="9"/>
        <v>1304652.33</v>
      </c>
      <c r="AL87" s="25">
        <f t="shared" si="10"/>
        <v>1033633.72</v>
      </c>
      <c r="AM87" s="16">
        <f t="shared" si="12"/>
        <v>271018.6100000001</v>
      </c>
    </row>
    <row r="88" spans="1:39" ht="15" thickBot="1" x14ac:dyDescent="0.25">
      <c r="A88" s="62" t="s">
        <v>315</v>
      </c>
      <c r="B88" s="62" t="s">
        <v>46</v>
      </c>
      <c r="C88" s="88">
        <v>7609</v>
      </c>
      <c r="D88" s="89" t="s">
        <v>894</v>
      </c>
      <c r="E88" s="56" t="s">
        <v>1660</v>
      </c>
      <c r="F88" s="123">
        <v>1011160</v>
      </c>
      <c r="G88" s="123">
        <v>17898</v>
      </c>
      <c r="H88" s="123">
        <v>39828.67</v>
      </c>
      <c r="J88" s="56">
        <v>1754468.42</v>
      </c>
      <c r="K88" s="56">
        <v>697468.54</v>
      </c>
      <c r="M88" s="292">
        <v>6867</v>
      </c>
      <c r="N88" s="272">
        <v>92409.54</v>
      </c>
      <c r="P88" s="272">
        <v>96.15</v>
      </c>
      <c r="Q88" s="56">
        <v>6800</v>
      </c>
      <c r="S88" s="56">
        <v>472685.76</v>
      </c>
      <c r="T88" s="56">
        <v>3564237.85</v>
      </c>
      <c r="U88" s="100">
        <v>516766.21</v>
      </c>
      <c r="W88" s="100">
        <v>3.75</v>
      </c>
      <c r="X88" s="100">
        <v>316091.8</v>
      </c>
      <c r="Y88" s="100">
        <v>6000</v>
      </c>
      <c r="Z88" s="124">
        <v>603061.80000000005</v>
      </c>
      <c r="AC88" s="124">
        <v>301443.24</v>
      </c>
      <c r="AD88" s="124">
        <v>103756.83</v>
      </c>
      <c r="AH88" s="85">
        <f t="shared" si="7"/>
        <v>1068886.67</v>
      </c>
      <c r="AI88" s="21">
        <f t="shared" si="8"/>
        <v>99372.689999999988</v>
      </c>
      <c r="AJ88" s="86">
        <f t="shared" si="11"/>
        <v>969513.98</v>
      </c>
      <c r="AK88" s="24">
        <f t="shared" si="9"/>
        <v>838861.76</v>
      </c>
      <c r="AL88" s="25">
        <f t="shared" si="10"/>
        <v>1008261.87</v>
      </c>
      <c r="AM88" s="16">
        <f t="shared" si="12"/>
        <v>-169400.11</v>
      </c>
    </row>
    <row r="89" spans="1:39" ht="15" thickBot="1" x14ac:dyDescent="0.25">
      <c r="A89" s="62" t="s">
        <v>315</v>
      </c>
      <c r="B89" s="62" t="s">
        <v>46</v>
      </c>
      <c r="C89" s="88">
        <v>6471</v>
      </c>
      <c r="D89" s="89" t="s">
        <v>895</v>
      </c>
      <c r="E89" s="56" t="s">
        <v>1661</v>
      </c>
      <c r="F89" s="123">
        <v>1024861.76</v>
      </c>
      <c r="G89" s="123">
        <v>51180.5</v>
      </c>
      <c r="H89" s="123">
        <v>86218.2</v>
      </c>
      <c r="J89" s="56">
        <v>1060406.33</v>
      </c>
      <c r="K89" s="56">
        <v>485709.12</v>
      </c>
      <c r="M89" s="292">
        <v>1550</v>
      </c>
      <c r="N89" s="272">
        <v>67095.22</v>
      </c>
      <c r="Q89" s="56">
        <v>72009.09</v>
      </c>
      <c r="S89" s="56">
        <v>354800.5</v>
      </c>
      <c r="T89" s="56">
        <v>2080906</v>
      </c>
      <c r="U89" s="100">
        <v>376258.95</v>
      </c>
      <c r="V89" s="100">
        <v>29670</v>
      </c>
      <c r="W89" s="100">
        <v>0.45</v>
      </c>
      <c r="X89" s="100">
        <v>577120.19999999995</v>
      </c>
      <c r="Y89" s="100">
        <v>14000</v>
      </c>
      <c r="Z89" s="124">
        <v>778590.2</v>
      </c>
      <c r="AA89" s="124">
        <v>1680</v>
      </c>
      <c r="AC89" s="124">
        <v>249150.62</v>
      </c>
      <c r="AD89" s="124">
        <v>90155.4</v>
      </c>
      <c r="AH89" s="85">
        <f t="shared" si="7"/>
        <v>1162260.46</v>
      </c>
      <c r="AI89" s="21">
        <f t="shared" si="8"/>
        <v>68645.22</v>
      </c>
      <c r="AJ89" s="86">
        <f t="shared" si="11"/>
        <v>1093615.24</v>
      </c>
      <c r="AK89" s="24">
        <f t="shared" si="9"/>
        <v>997049.6</v>
      </c>
      <c r="AL89" s="25">
        <f t="shared" si="10"/>
        <v>1119576.22</v>
      </c>
      <c r="AM89" s="16">
        <f t="shared" si="12"/>
        <v>-122526.62</v>
      </c>
    </row>
    <row r="90" spans="1:39" ht="15" thickBot="1" x14ac:dyDescent="0.25">
      <c r="A90" s="62" t="s">
        <v>315</v>
      </c>
      <c r="B90" s="62" t="s">
        <v>46</v>
      </c>
      <c r="C90" s="88">
        <v>4146</v>
      </c>
      <c r="D90" s="89" t="s">
        <v>896</v>
      </c>
      <c r="E90" s="56" t="s">
        <v>1662</v>
      </c>
      <c r="F90" s="123">
        <v>729317.64</v>
      </c>
      <c r="G90" s="123">
        <v>20807.5</v>
      </c>
      <c r="H90" s="123">
        <v>154501.9</v>
      </c>
      <c r="J90" s="56">
        <v>1051940.1499999999</v>
      </c>
      <c r="K90" s="56">
        <v>360040.37</v>
      </c>
      <c r="M90" s="292">
        <v>0</v>
      </c>
      <c r="N90" s="272">
        <v>47100</v>
      </c>
      <c r="P90" s="272">
        <v>0</v>
      </c>
      <c r="S90" s="56">
        <v>-54645.36</v>
      </c>
      <c r="T90" s="56">
        <v>2304026.96</v>
      </c>
      <c r="U90" s="100">
        <v>543505.07999999996</v>
      </c>
      <c r="X90" s="100">
        <v>94982.5</v>
      </c>
      <c r="Z90" s="124">
        <v>269462.5</v>
      </c>
      <c r="AC90" s="124">
        <v>156227.09</v>
      </c>
      <c r="AD90" s="124">
        <v>65563.14</v>
      </c>
      <c r="AH90" s="85">
        <f t="shared" si="7"/>
        <v>904627.04</v>
      </c>
      <c r="AI90" s="21">
        <f t="shared" si="8"/>
        <v>47100</v>
      </c>
      <c r="AJ90" s="86">
        <f t="shared" si="11"/>
        <v>857527.04</v>
      </c>
      <c r="AK90" s="24">
        <f t="shared" si="9"/>
        <v>638487.57999999996</v>
      </c>
      <c r="AL90" s="25">
        <f t="shared" si="10"/>
        <v>491252.73</v>
      </c>
      <c r="AM90" s="16">
        <f t="shared" si="12"/>
        <v>147234.84999999998</v>
      </c>
    </row>
    <row r="91" spans="1:39" ht="15" thickBot="1" x14ac:dyDescent="0.25">
      <c r="A91" s="62" t="s">
        <v>315</v>
      </c>
      <c r="B91" s="62" t="s">
        <v>46</v>
      </c>
      <c r="C91" s="88">
        <v>8209</v>
      </c>
      <c r="D91" s="89" t="s">
        <v>897</v>
      </c>
      <c r="E91" s="56" t="s">
        <v>1663</v>
      </c>
      <c r="F91" s="123">
        <v>991672.16</v>
      </c>
      <c r="G91" s="123">
        <v>71443.25</v>
      </c>
      <c r="H91" s="123">
        <v>168753.91</v>
      </c>
      <c r="J91" s="56">
        <v>674354.34</v>
      </c>
      <c r="K91" s="56">
        <v>991280.4</v>
      </c>
      <c r="M91" s="292">
        <v>0</v>
      </c>
      <c r="N91" s="272">
        <v>101614.81</v>
      </c>
      <c r="P91" s="272">
        <v>59124</v>
      </c>
      <c r="Q91" s="56">
        <v>0</v>
      </c>
      <c r="S91" s="56">
        <v>338860.75</v>
      </c>
      <c r="T91" s="56">
        <v>2345661.54</v>
      </c>
      <c r="U91" s="100">
        <v>754546.64</v>
      </c>
      <c r="X91" s="100">
        <v>411400.5</v>
      </c>
      <c r="Y91" s="100">
        <v>5043.25</v>
      </c>
      <c r="Z91" s="124">
        <v>658293.75</v>
      </c>
      <c r="AC91" s="124">
        <v>329238.13</v>
      </c>
      <c r="AD91" s="124">
        <v>98891.32</v>
      </c>
      <c r="AH91" s="85">
        <f t="shared" si="7"/>
        <v>1231869.32</v>
      </c>
      <c r="AI91" s="21">
        <f t="shared" si="8"/>
        <v>160738.81</v>
      </c>
      <c r="AJ91" s="86">
        <f t="shared" si="11"/>
        <v>1071130.51</v>
      </c>
      <c r="AK91" s="24">
        <f t="shared" si="9"/>
        <v>1170990.3900000001</v>
      </c>
      <c r="AL91" s="25">
        <f t="shared" si="10"/>
        <v>1086423.2</v>
      </c>
      <c r="AM91" s="16">
        <f t="shared" si="12"/>
        <v>84567.190000000177</v>
      </c>
    </row>
    <row r="92" spans="1:39" ht="15" thickBot="1" x14ac:dyDescent="0.25">
      <c r="A92" s="62" t="s">
        <v>315</v>
      </c>
      <c r="B92" s="62" t="s">
        <v>46</v>
      </c>
      <c r="C92" s="88">
        <v>4164</v>
      </c>
      <c r="D92" s="89" t="s">
        <v>898</v>
      </c>
      <c r="E92" s="56" t="s">
        <v>1664</v>
      </c>
      <c r="F92" s="123">
        <v>396206.91</v>
      </c>
      <c r="G92" s="123">
        <v>36006.75</v>
      </c>
      <c r="H92" s="123">
        <v>75494.990000000005</v>
      </c>
      <c r="J92" s="56">
        <v>809378.58</v>
      </c>
      <c r="K92" s="56">
        <v>302168.96999999997</v>
      </c>
      <c r="M92" s="292">
        <v>2000</v>
      </c>
      <c r="N92" s="272">
        <v>69521.75</v>
      </c>
      <c r="P92" s="272">
        <v>148254.12</v>
      </c>
      <c r="Q92" s="56">
        <v>2031</v>
      </c>
      <c r="S92" s="56">
        <v>67462.77</v>
      </c>
      <c r="T92" s="56">
        <v>4378498.51</v>
      </c>
      <c r="U92" s="100">
        <v>353449.65</v>
      </c>
      <c r="X92" s="100">
        <v>508656</v>
      </c>
      <c r="Z92" s="124">
        <v>696376</v>
      </c>
      <c r="AC92" s="124">
        <v>181493.55</v>
      </c>
      <c r="AD92" s="124">
        <v>85721.01</v>
      </c>
      <c r="AH92" s="85">
        <f t="shared" si="7"/>
        <v>507708.64999999997</v>
      </c>
      <c r="AI92" s="21">
        <f t="shared" si="8"/>
        <v>219775.87</v>
      </c>
      <c r="AJ92" s="86">
        <f t="shared" si="11"/>
        <v>287932.77999999997</v>
      </c>
      <c r="AK92" s="24">
        <f t="shared" si="9"/>
        <v>862105.65</v>
      </c>
      <c r="AL92" s="25">
        <f t="shared" si="10"/>
        <v>963590.56</v>
      </c>
      <c r="AM92" s="16">
        <f t="shared" si="12"/>
        <v>-101484.91000000003</v>
      </c>
    </row>
    <row r="93" spans="1:39" ht="15" thickBot="1" x14ac:dyDescent="0.25">
      <c r="A93" s="62" t="s">
        <v>315</v>
      </c>
      <c r="B93" s="62" t="s">
        <v>46</v>
      </c>
      <c r="C93" s="88">
        <v>5920</v>
      </c>
      <c r="D93" s="89" t="s">
        <v>899</v>
      </c>
      <c r="E93" s="56" t="s">
        <v>1665</v>
      </c>
      <c r="F93" s="123">
        <v>550240.48</v>
      </c>
      <c r="G93" s="123">
        <v>84980.5</v>
      </c>
      <c r="H93" s="123">
        <v>66983.5</v>
      </c>
      <c r="J93" s="56">
        <v>1145231.46</v>
      </c>
      <c r="K93" s="56">
        <v>466496.31</v>
      </c>
      <c r="M93" s="292">
        <v>2000</v>
      </c>
      <c r="N93" s="272">
        <v>76314.11</v>
      </c>
      <c r="P93" s="272">
        <v>0</v>
      </c>
      <c r="Q93" s="56">
        <v>0</v>
      </c>
      <c r="S93" s="56">
        <v>-204607.89</v>
      </c>
      <c r="U93" s="100">
        <v>426208.45</v>
      </c>
      <c r="V93" s="100">
        <v>36600</v>
      </c>
      <c r="W93" s="100">
        <v>5.99</v>
      </c>
      <c r="X93" s="100">
        <v>590902.5</v>
      </c>
      <c r="Y93" s="100">
        <v>3500</v>
      </c>
      <c r="Z93" s="124">
        <v>819852.5</v>
      </c>
      <c r="AC93" s="124">
        <v>221944.56</v>
      </c>
      <c r="AD93" s="124">
        <v>85113.15</v>
      </c>
      <c r="AH93" s="85">
        <f t="shared" si="7"/>
        <v>702204.48</v>
      </c>
      <c r="AI93" s="21">
        <f t="shared" si="8"/>
        <v>78314.11</v>
      </c>
      <c r="AJ93" s="86">
        <f t="shared" si="11"/>
        <v>623890.37</v>
      </c>
      <c r="AK93" s="24">
        <f t="shared" si="9"/>
        <v>1057216.94</v>
      </c>
      <c r="AL93" s="25">
        <f t="shared" si="10"/>
        <v>1126910.21</v>
      </c>
      <c r="AM93" s="16">
        <f t="shared" si="12"/>
        <v>-69693.270000000019</v>
      </c>
    </row>
    <row r="94" spans="1:39" ht="15" thickBot="1" x14ac:dyDescent="0.25">
      <c r="A94" s="62" t="s">
        <v>315</v>
      </c>
      <c r="B94" s="62" t="s">
        <v>46</v>
      </c>
      <c r="C94" s="88">
        <v>4614</v>
      </c>
      <c r="D94" s="89" t="s">
        <v>900</v>
      </c>
      <c r="E94" s="56" t="s">
        <v>1666</v>
      </c>
      <c r="F94" s="123">
        <v>349865.06</v>
      </c>
      <c r="G94" s="123">
        <v>38882</v>
      </c>
      <c r="H94" s="123">
        <v>69449.86</v>
      </c>
      <c r="J94" s="56">
        <v>882023.38</v>
      </c>
      <c r="K94" s="56">
        <v>665959.89</v>
      </c>
      <c r="M94" s="292">
        <v>3000</v>
      </c>
      <c r="N94" s="272">
        <v>89790.21</v>
      </c>
      <c r="P94" s="272">
        <v>78858.69</v>
      </c>
      <c r="Q94" s="56">
        <v>103040</v>
      </c>
      <c r="S94" s="56">
        <v>85744.66</v>
      </c>
      <c r="T94" s="56">
        <v>2028099.35</v>
      </c>
      <c r="U94" s="100">
        <v>466289.16</v>
      </c>
      <c r="W94" s="100">
        <v>0.03</v>
      </c>
      <c r="X94" s="100">
        <v>483048</v>
      </c>
      <c r="Y94" s="100">
        <v>3000</v>
      </c>
      <c r="Z94" s="124">
        <v>658488</v>
      </c>
      <c r="AC94" s="124">
        <v>203421.93</v>
      </c>
      <c r="AD94" s="124">
        <v>79627.95</v>
      </c>
      <c r="AH94" s="85">
        <f t="shared" si="7"/>
        <v>458196.92</v>
      </c>
      <c r="AI94" s="21">
        <f t="shared" si="8"/>
        <v>171648.90000000002</v>
      </c>
      <c r="AJ94" s="86">
        <f t="shared" si="11"/>
        <v>286548.01999999996</v>
      </c>
      <c r="AK94" s="24">
        <f t="shared" si="9"/>
        <v>952337.19</v>
      </c>
      <c r="AL94" s="25">
        <f t="shared" si="10"/>
        <v>941537.87999999989</v>
      </c>
      <c r="AM94" s="16">
        <f t="shared" si="12"/>
        <v>10799.310000000056</v>
      </c>
    </row>
    <row r="95" spans="1:39" ht="15" thickBot="1" x14ac:dyDescent="0.25">
      <c r="A95" s="62" t="s">
        <v>315</v>
      </c>
      <c r="B95" s="62" t="s">
        <v>46</v>
      </c>
      <c r="C95" s="88">
        <v>6523</v>
      </c>
      <c r="D95" s="89" t="s">
        <v>901</v>
      </c>
      <c r="E95" s="56" t="s">
        <v>1667</v>
      </c>
      <c r="F95" s="123">
        <v>305513.53999999998</v>
      </c>
      <c r="G95" s="123">
        <v>32471</v>
      </c>
      <c r="H95" s="123">
        <v>93170.98</v>
      </c>
      <c r="J95" s="56">
        <v>1898858.38</v>
      </c>
      <c r="K95" s="56">
        <v>229660.53</v>
      </c>
      <c r="M95" s="292">
        <v>2680</v>
      </c>
      <c r="N95" s="272">
        <v>90956.51</v>
      </c>
      <c r="O95" s="272">
        <v>79524</v>
      </c>
      <c r="P95" s="272">
        <v>24.65</v>
      </c>
      <c r="Q95" s="56">
        <v>41718</v>
      </c>
      <c r="S95" s="56">
        <v>-494672.69</v>
      </c>
      <c r="T95" s="56">
        <v>4808766.24</v>
      </c>
      <c r="U95" s="100">
        <v>654941.16</v>
      </c>
      <c r="X95" s="100">
        <v>366307.5</v>
      </c>
      <c r="Y95" s="100">
        <v>7500</v>
      </c>
      <c r="Z95" s="124">
        <v>635917.5</v>
      </c>
      <c r="AC95" s="124">
        <v>261949.46</v>
      </c>
      <c r="AD95" s="124">
        <v>120284.31</v>
      </c>
      <c r="AH95" s="85">
        <f t="shared" si="7"/>
        <v>431155.51999999996</v>
      </c>
      <c r="AI95" s="21">
        <f t="shared" si="8"/>
        <v>173185.16</v>
      </c>
      <c r="AJ95" s="86">
        <f t="shared" si="11"/>
        <v>257970.35999999996</v>
      </c>
      <c r="AK95" s="24">
        <f t="shared" si="9"/>
        <v>1028748.66</v>
      </c>
      <c r="AL95" s="25">
        <f t="shared" si="10"/>
        <v>1018151.27</v>
      </c>
      <c r="AM95" s="16">
        <f t="shared" si="12"/>
        <v>10597.390000000014</v>
      </c>
    </row>
    <row r="96" spans="1:39" ht="15" thickBot="1" x14ac:dyDescent="0.25">
      <c r="A96" s="62" t="s">
        <v>315</v>
      </c>
      <c r="B96" s="62" t="s">
        <v>46</v>
      </c>
      <c r="C96" s="88">
        <v>4131</v>
      </c>
      <c r="D96" s="89" t="s">
        <v>902</v>
      </c>
      <c r="E96" s="56" t="s">
        <v>1668</v>
      </c>
      <c r="F96" s="123">
        <v>302290.96000000002</v>
      </c>
      <c r="G96" s="123">
        <v>51112.5</v>
      </c>
      <c r="H96" s="123">
        <v>45931.64</v>
      </c>
      <c r="J96" s="56">
        <v>1048276.54</v>
      </c>
      <c r="K96" s="56">
        <v>463120.78</v>
      </c>
      <c r="M96" s="292">
        <v>4500</v>
      </c>
      <c r="N96" s="272">
        <v>59057.81</v>
      </c>
      <c r="P96" s="272">
        <v>9064.02</v>
      </c>
      <c r="Q96" s="56">
        <v>28947</v>
      </c>
      <c r="S96" s="56">
        <v>89715.19</v>
      </c>
      <c r="T96" s="56">
        <v>2574871.5499999998</v>
      </c>
      <c r="U96" s="100">
        <v>474992.49</v>
      </c>
      <c r="V96" s="100">
        <v>34318</v>
      </c>
      <c r="X96" s="100">
        <v>509047.1</v>
      </c>
      <c r="Y96" s="100">
        <v>17000</v>
      </c>
      <c r="Z96" s="124">
        <v>675777.1</v>
      </c>
      <c r="AC96" s="124">
        <v>163227.63</v>
      </c>
      <c r="AD96" s="124">
        <v>76031.61</v>
      </c>
      <c r="AH96" s="85">
        <f t="shared" si="7"/>
        <v>399335.10000000003</v>
      </c>
      <c r="AI96" s="21">
        <f t="shared" si="8"/>
        <v>72621.83</v>
      </c>
      <c r="AJ96" s="86">
        <f t="shared" si="11"/>
        <v>326713.27</v>
      </c>
      <c r="AK96" s="24">
        <f t="shared" si="9"/>
        <v>1035357.59</v>
      </c>
      <c r="AL96" s="25">
        <f t="shared" si="10"/>
        <v>915036.34</v>
      </c>
      <c r="AM96" s="16">
        <f t="shared" si="12"/>
        <v>120321.25</v>
      </c>
    </row>
    <row r="97" spans="1:39" ht="15" thickBot="1" x14ac:dyDescent="0.25">
      <c r="A97" s="62" t="s">
        <v>315</v>
      </c>
      <c r="B97" s="62" t="s">
        <v>46</v>
      </c>
      <c r="C97" s="88">
        <v>5378</v>
      </c>
      <c r="D97" s="89" t="s">
        <v>903</v>
      </c>
      <c r="E97" s="56" t="s">
        <v>1669</v>
      </c>
      <c r="F97" s="123">
        <v>395351.08</v>
      </c>
      <c r="G97" s="123">
        <v>7240.8</v>
      </c>
      <c r="H97" s="123">
        <v>87311.28</v>
      </c>
      <c r="J97" s="56">
        <v>1147678.99</v>
      </c>
      <c r="K97" s="56">
        <v>360328.88</v>
      </c>
      <c r="M97" s="292"/>
      <c r="N97" s="272">
        <v>61539.9</v>
      </c>
      <c r="P97" s="272">
        <v>59770</v>
      </c>
      <c r="S97" s="56">
        <v>205885.42</v>
      </c>
      <c r="T97" s="56">
        <v>2326634.9900000002</v>
      </c>
      <c r="U97" s="100">
        <v>291870.44</v>
      </c>
      <c r="X97" s="100">
        <v>534565.30000000005</v>
      </c>
      <c r="Z97" s="124">
        <v>660745.30000000005</v>
      </c>
      <c r="AC97" s="124">
        <v>157454.38</v>
      </c>
      <c r="AD97" s="124">
        <v>45669</v>
      </c>
      <c r="AH97" s="85">
        <f t="shared" si="7"/>
        <v>489903.16000000003</v>
      </c>
      <c r="AI97" s="21">
        <f t="shared" si="8"/>
        <v>121309.9</v>
      </c>
      <c r="AJ97" s="86">
        <f t="shared" si="11"/>
        <v>368593.26</v>
      </c>
      <c r="AK97" s="24">
        <f t="shared" si="9"/>
        <v>826435.74</v>
      </c>
      <c r="AL97" s="25">
        <f t="shared" si="10"/>
        <v>863868.68</v>
      </c>
      <c r="AM97" s="16">
        <f t="shared" si="12"/>
        <v>-37432.940000000061</v>
      </c>
    </row>
    <row r="98" spans="1:39" ht="15" thickBot="1" x14ac:dyDescent="0.25">
      <c r="A98" s="62" t="s">
        <v>315</v>
      </c>
      <c r="B98" s="62" t="s">
        <v>46</v>
      </c>
      <c r="C98" s="88">
        <v>4212</v>
      </c>
      <c r="D98" s="89" t="s">
        <v>904</v>
      </c>
      <c r="E98" s="56" t="s">
        <v>1670</v>
      </c>
      <c r="F98" s="123">
        <v>309517.87</v>
      </c>
      <c r="G98" s="123">
        <v>234466</v>
      </c>
      <c r="H98" s="123">
        <v>44686.89</v>
      </c>
      <c r="J98" s="56">
        <v>1183697.8999999999</v>
      </c>
      <c r="K98" s="56">
        <v>605815.68999999994</v>
      </c>
      <c r="M98" s="292">
        <v>6800</v>
      </c>
      <c r="N98" s="272">
        <v>71891.34</v>
      </c>
      <c r="P98" s="272">
        <v>783.92</v>
      </c>
      <c r="Q98" s="56">
        <v>0</v>
      </c>
      <c r="S98" s="56">
        <v>292076.05</v>
      </c>
      <c r="T98" s="56">
        <v>2310530.36</v>
      </c>
      <c r="U98" s="100">
        <v>533507.67000000004</v>
      </c>
      <c r="V98" s="100">
        <v>222200</v>
      </c>
      <c r="W98" s="100">
        <v>4.4800000000000004</v>
      </c>
      <c r="X98" s="100">
        <v>363570.91</v>
      </c>
      <c r="Y98" s="100">
        <v>80583.25</v>
      </c>
      <c r="Z98" s="124">
        <v>625100.91</v>
      </c>
      <c r="AC98" s="124">
        <v>188716.04</v>
      </c>
      <c r="AD98" s="124">
        <v>76836.81</v>
      </c>
      <c r="AH98" s="85">
        <f t="shared" si="7"/>
        <v>588670.76</v>
      </c>
      <c r="AI98" s="21">
        <f t="shared" si="8"/>
        <v>79475.259999999995</v>
      </c>
      <c r="AJ98" s="86">
        <f t="shared" si="11"/>
        <v>509195.5</v>
      </c>
      <c r="AK98" s="24">
        <f t="shared" si="9"/>
        <v>1199866.31</v>
      </c>
      <c r="AL98" s="25">
        <f t="shared" si="10"/>
        <v>890653.76</v>
      </c>
      <c r="AM98" s="16">
        <f t="shared" si="12"/>
        <v>309212.55000000005</v>
      </c>
    </row>
    <row r="99" spans="1:39" ht="15" thickBot="1" x14ac:dyDescent="0.25">
      <c r="A99" s="62" t="s">
        <v>315</v>
      </c>
      <c r="B99" s="62" t="s">
        <v>46</v>
      </c>
      <c r="C99" s="88">
        <v>3326</v>
      </c>
      <c r="D99" s="89" t="s">
        <v>905</v>
      </c>
      <c r="E99" s="56" t="s">
        <v>1769</v>
      </c>
      <c r="F99" s="123">
        <v>234818.23</v>
      </c>
      <c r="G99" s="123">
        <v>46330.25</v>
      </c>
      <c r="H99" s="123">
        <v>62486.06</v>
      </c>
      <c r="J99" s="56">
        <v>1174934.3899999999</v>
      </c>
      <c r="K99" s="56">
        <v>202839.49</v>
      </c>
      <c r="M99" s="292">
        <v>15370</v>
      </c>
      <c r="N99" s="272">
        <v>50345.07</v>
      </c>
      <c r="P99" s="272">
        <v>64465</v>
      </c>
      <c r="Q99" s="56">
        <v>72000</v>
      </c>
      <c r="S99" s="56">
        <v>-124489.95</v>
      </c>
      <c r="T99" s="56">
        <v>2166873.39</v>
      </c>
      <c r="U99" s="100">
        <v>303454.78999999998</v>
      </c>
      <c r="V99" s="100">
        <v>27200</v>
      </c>
      <c r="W99" s="100">
        <v>1.72</v>
      </c>
      <c r="X99" s="100">
        <v>208537</v>
      </c>
      <c r="Y99" s="100">
        <v>1500</v>
      </c>
      <c r="Z99" s="124">
        <v>394747</v>
      </c>
      <c r="AC99" s="124">
        <v>170438.89</v>
      </c>
      <c r="AD99" s="124">
        <v>65768.47</v>
      </c>
      <c r="AH99" s="85">
        <f t="shared" si="7"/>
        <v>343634.54</v>
      </c>
      <c r="AI99" s="21">
        <f t="shared" si="8"/>
        <v>130180.07</v>
      </c>
      <c r="AJ99" s="86">
        <f t="shared" si="11"/>
        <v>213454.46999999997</v>
      </c>
      <c r="AK99" s="24">
        <f t="shared" si="9"/>
        <v>540693.51</v>
      </c>
      <c r="AL99" s="25">
        <f t="shared" si="10"/>
        <v>630954.36</v>
      </c>
      <c r="AM99" s="16">
        <f t="shared" si="12"/>
        <v>-90260.849999999977</v>
      </c>
    </row>
    <row r="100" spans="1:39" ht="15" thickBot="1" x14ac:dyDescent="0.25">
      <c r="A100" s="62" t="s">
        <v>318</v>
      </c>
      <c r="B100" s="62" t="s">
        <v>47</v>
      </c>
      <c r="C100" s="88">
        <v>2523</v>
      </c>
      <c r="D100" s="89" t="s">
        <v>906</v>
      </c>
      <c r="E100" s="56" t="s">
        <v>1671</v>
      </c>
      <c r="F100" s="123">
        <v>515100.72</v>
      </c>
      <c r="G100" s="123">
        <v>12833.5</v>
      </c>
      <c r="H100" s="123">
        <v>146014.45000000001</v>
      </c>
      <c r="J100" s="56">
        <v>1049305.78</v>
      </c>
      <c r="K100" s="56">
        <v>172230.58</v>
      </c>
      <c r="M100" s="292">
        <v>0</v>
      </c>
      <c r="N100" s="272">
        <v>58139</v>
      </c>
      <c r="S100" s="56">
        <v>61949.97</v>
      </c>
      <c r="T100" s="56">
        <v>1774553.91</v>
      </c>
      <c r="U100" s="100">
        <v>350849.5</v>
      </c>
      <c r="X100" s="100">
        <v>226620.2</v>
      </c>
      <c r="Z100" s="124">
        <v>326290.2</v>
      </c>
      <c r="AA100" s="124">
        <v>3970</v>
      </c>
      <c r="AC100" s="124">
        <v>173444.36</v>
      </c>
      <c r="AD100" s="124">
        <v>66222.990000000005</v>
      </c>
      <c r="AH100" s="85">
        <f t="shared" si="7"/>
        <v>673948.66999999993</v>
      </c>
      <c r="AI100" s="21">
        <f t="shared" si="8"/>
        <v>58139</v>
      </c>
      <c r="AJ100" s="86">
        <f t="shared" si="11"/>
        <v>615809.66999999993</v>
      </c>
      <c r="AK100" s="24">
        <f t="shared" si="9"/>
        <v>577469.69999999995</v>
      </c>
      <c r="AL100" s="25">
        <f t="shared" si="10"/>
        <v>569927.55000000005</v>
      </c>
      <c r="AM100" s="16">
        <f t="shared" si="12"/>
        <v>7542.1499999999069</v>
      </c>
    </row>
    <row r="101" spans="1:39" ht="15" thickBot="1" x14ac:dyDescent="0.25">
      <c r="A101" s="62" t="s">
        <v>318</v>
      </c>
      <c r="B101" s="62" t="s">
        <v>47</v>
      </c>
      <c r="C101" s="88">
        <v>5391</v>
      </c>
      <c r="D101" s="89" t="s">
        <v>907</v>
      </c>
      <c r="E101" s="56" t="s">
        <v>1672</v>
      </c>
      <c r="F101" s="123">
        <v>403620.3</v>
      </c>
      <c r="G101" s="123">
        <v>40598.5</v>
      </c>
      <c r="H101" s="123">
        <v>107592.6</v>
      </c>
      <c r="J101" s="56">
        <v>137914.29999999999</v>
      </c>
      <c r="K101" s="56">
        <v>228655.96</v>
      </c>
      <c r="M101" s="292">
        <v>0</v>
      </c>
      <c r="N101" s="272">
        <v>78400</v>
      </c>
      <c r="P101" s="272">
        <v>1379.59</v>
      </c>
      <c r="S101" s="56">
        <v>119400.72</v>
      </c>
      <c r="T101" s="56">
        <v>1563007.5</v>
      </c>
      <c r="U101" s="100">
        <v>558608.44999999995</v>
      </c>
      <c r="X101" s="100">
        <v>367269</v>
      </c>
      <c r="Z101" s="124">
        <v>560119</v>
      </c>
      <c r="AC101" s="124">
        <v>202534.11</v>
      </c>
      <c r="AD101" s="124">
        <v>41876.550000000003</v>
      </c>
      <c r="AH101" s="85">
        <f t="shared" si="7"/>
        <v>551811.4</v>
      </c>
      <c r="AI101" s="21">
        <f t="shared" si="8"/>
        <v>79779.59</v>
      </c>
      <c r="AJ101" s="86">
        <f t="shared" si="11"/>
        <v>472031.81000000006</v>
      </c>
      <c r="AK101" s="24">
        <f t="shared" si="9"/>
        <v>925877.45</v>
      </c>
      <c r="AL101" s="25">
        <f t="shared" si="10"/>
        <v>804529.66</v>
      </c>
      <c r="AM101" s="16">
        <f t="shared" si="12"/>
        <v>121347.78999999992</v>
      </c>
    </row>
    <row r="102" spans="1:39" ht="15" thickBot="1" x14ac:dyDescent="0.25">
      <c r="A102" s="62" t="s">
        <v>318</v>
      </c>
      <c r="B102" s="62" t="s">
        <v>47</v>
      </c>
      <c r="C102" s="88">
        <v>2709</v>
      </c>
      <c r="D102" s="89" t="s">
        <v>908</v>
      </c>
      <c r="E102" s="56" t="s">
        <v>1673</v>
      </c>
      <c r="F102" s="123">
        <v>256681.59</v>
      </c>
      <c r="G102" s="123">
        <v>18912</v>
      </c>
      <c r="H102" s="123">
        <v>73083.59</v>
      </c>
      <c r="J102" s="56">
        <v>385966.8</v>
      </c>
      <c r="K102" s="56">
        <v>198099.04</v>
      </c>
      <c r="M102" s="292">
        <v>0</v>
      </c>
      <c r="N102" s="272">
        <v>70789.899999999994</v>
      </c>
      <c r="S102" s="56">
        <v>-66280.710000000006</v>
      </c>
      <c r="T102" s="56">
        <v>2046781.46</v>
      </c>
      <c r="U102" s="100">
        <v>350065.01</v>
      </c>
      <c r="V102" s="100">
        <v>35000</v>
      </c>
      <c r="X102" s="100">
        <v>302872.5</v>
      </c>
      <c r="Z102" s="124">
        <v>425122.5</v>
      </c>
      <c r="AC102" s="124">
        <v>69145.87</v>
      </c>
      <c r="AD102" s="124">
        <v>43825.47</v>
      </c>
      <c r="AH102" s="85">
        <f t="shared" si="7"/>
        <v>348677.17999999993</v>
      </c>
      <c r="AI102" s="21">
        <f t="shared" si="8"/>
        <v>70789.899999999994</v>
      </c>
      <c r="AJ102" s="86">
        <f t="shared" si="11"/>
        <v>277887.27999999991</v>
      </c>
      <c r="AK102" s="24">
        <f t="shared" si="9"/>
        <v>687937.51</v>
      </c>
      <c r="AL102" s="25">
        <f t="shared" si="10"/>
        <v>538093.84</v>
      </c>
      <c r="AM102" s="16">
        <f t="shared" si="12"/>
        <v>149843.67000000004</v>
      </c>
    </row>
    <row r="103" spans="1:39" ht="15" thickBot="1" x14ac:dyDescent="0.25">
      <c r="A103" s="62" t="s">
        <v>318</v>
      </c>
      <c r="B103" s="62" t="s">
        <v>47</v>
      </c>
      <c r="C103" s="88">
        <v>3276</v>
      </c>
      <c r="D103" s="89" t="s">
        <v>909</v>
      </c>
      <c r="E103" s="56" t="s">
        <v>1674</v>
      </c>
      <c r="F103" s="123">
        <v>375862.77</v>
      </c>
      <c r="G103" s="123">
        <v>4187</v>
      </c>
      <c r="H103" s="123">
        <v>57932.52</v>
      </c>
      <c r="J103" s="56">
        <v>862916.73</v>
      </c>
      <c r="K103" s="56">
        <v>292181.03000000003</v>
      </c>
      <c r="M103" s="292">
        <v>0</v>
      </c>
      <c r="N103" s="272">
        <v>64200</v>
      </c>
      <c r="S103" s="56">
        <v>110707.08</v>
      </c>
      <c r="T103" s="56">
        <v>3243756.17</v>
      </c>
      <c r="U103" s="100">
        <v>474695.34</v>
      </c>
      <c r="X103" s="100">
        <v>267120</v>
      </c>
      <c r="Z103" s="124">
        <v>433070</v>
      </c>
      <c r="AC103" s="124">
        <v>147385.01</v>
      </c>
      <c r="AD103" s="124">
        <v>66586.83</v>
      </c>
      <c r="AH103" s="85">
        <f t="shared" si="7"/>
        <v>437982.29000000004</v>
      </c>
      <c r="AI103" s="21">
        <f t="shared" si="8"/>
        <v>64200</v>
      </c>
      <c r="AJ103" s="86">
        <f t="shared" si="11"/>
        <v>373782.29000000004</v>
      </c>
      <c r="AK103" s="24">
        <f t="shared" si="9"/>
        <v>741815.34000000008</v>
      </c>
      <c r="AL103" s="25">
        <f t="shared" si="10"/>
        <v>647041.84</v>
      </c>
      <c r="AM103" s="16">
        <f t="shared" si="12"/>
        <v>94773.500000000116</v>
      </c>
    </row>
    <row r="104" spans="1:39" ht="15" thickBot="1" x14ac:dyDescent="0.25">
      <c r="A104" s="62" t="s">
        <v>318</v>
      </c>
      <c r="B104" s="62" t="s">
        <v>47</v>
      </c>
      <c r="C104" s="88">
        <v>1694</v>
      </c>
      <c r="D104" s="89" t="s">
        <v>910</v>
      </c>
      <c r="E104" s="56" t="s">
        <v>1675</v>
      </c>
      <c r="F104" s="123">
        <v>301000.96999999997</v>
      </c>
      <c r="G104" s="123">
        <v>9995</v>
      </c>
      <c r="H104" s="123">
        <v>31329.14</v>
      </c>
      <c r="J104" s="56">
        <v>220953.02</v>
      </c>
      <c r="K104" s="56">
        <v>176048.4</v>
      </c>
      <c r="M104" s="292">
        <v>4950</v>
      </c>
      <c r="N104" s="272">
        <v>60550</v>
      </c>
      <c r="O104" s="272">
        <v>4000</v>
      </c>
      <c r="P104" s="272">
        <v>39.25</v>
      </c>
      <c r="S104" s="56">
        <v>34828.51</v>
      </c>
      <c r="T104" s="56">
        <v>2614880.33</v>
      </c>
      <c r="U104" s="100">
        <v>307965.28999999998</v>
      </c>
      <c r="X104" s="100">
        <v>205152.5</v>
      </c>
      <c r="Z104" s="124">
        <v>257502.5</v>
      </c>
      <c r="AC104" s="124">
        <v>152083.76999999999</v>
      </c>
      <c r="AD104" s="124">
        <v>61749.17</v>
      </c>
      <c r="AH104" s="85">
        <f t="shared" si="7"/>
        <v>342325.11</v>
      </c>
      <c r="AI104" s="21">
        <f t="shared" si="8"/>
        <v>69539.25</v>
      </c>
      <c r="AJ104" s="86">
        <f t="shared" si="11"/>
        <v>272785.86</v>
      </c>
      <c r="AK104" s="24">
        <f t="shared" si="9"/>
        <v>513117.79</v>
      </c>
      <c r="AL104" s="25">
        <f t="shared" si="10"/>
        <v>471335.44</v>
      </c>
      <c r="AM104" s="16">
        <f t="shared" si="12"/>
        <v>41782.349999999977</v>
      </c>
    </row>
    <row r="105" spans="1:39" ht="15" thickBot="1" x14ac:dyDescent="0.25">
      <c r="A105" s="62" t="s">
        <v>318</v>
      </c>
      <c r="B105" s="62" t="s">
        <v>47</v>
      </c>
      <c r="C105" s="88">
        <v>2072</v>
      </c>
      <c r="D105" s="89" t="s">
        <v>911</v>
      </c>
      <c r="E105" s="56" t="s">
        <v>1770</v>
      </c>
      <c r="F105" s="123">
        <v>265362.84999999998</v>
      </c>
      <c r="G105" s="123">
        <v>7179.5</v>
      </c>
      <c r="H105" s="123">
        <v>34575.480000000003</v>
      </c>
      <c r="J105" s="56">
        <v>521244.88</v>
      </c>
      <c r="K105" s="56">
        <v>249936.1</v>
      </c>
      <c r="M105" s="292">
        <v>0</v>
      </c>
      <c r="N105" s="272">
        <v>50331.41</v>
      </c>
      <c r="S105" s="56">
        <v>91804.07</v>
      </c>
      <c r="T105" s="56">
        <v>1695120.4</v>
      </c>
      <c r="U105" s="100">
        <v>241291.71</v>
      </c>
      <c r="X105" s="100">
        <v>307980</v>
      </c>
      <c r="Z105" s="124">
        <v>396840</v>
      </c>
      <c r="AC105" s="124">
        <v>104222.81</v>
      </c>
      <c r="AD105" s="124">
        <v>65789.81</v>
      </c>
      <c r="AH105" s="85">
        <f t="shared" si="7"/>
        <v>307117.82999999996</v>
      </c>
      <c r="AI105" s="21">
        <f t="shared" si="8"/>
        <v>50331.41</v>
      </c>
      <c r="AJ105" s="86">
        <f t="shared" si="11"/>
        <v>256786.41999999995</v>
      </c>
      <c r="AK105" s="24">
        <f t="shared" si="9"/>
        <v>549271.71</v>
      </c>
      <c r="AL105" s="25">
        <f t="shared" si="10"/>
        <v>566852.62</v>
      </c>
      <c r="AM105" s="16">
        <f t="shared" si="12"/>
        <v>-17580.910000000033</v>
      </c>
    </row>
    <row r="106" spans="1:39" ht="15" thickBot="1" x14ac:dyDescent="0.25">
      <c r="A106" s="62" t="s">
        <v>37</v>
      </c>
      <c r="B106" s="62" t="s">
        <v>38</v>
      </c>
      <c r="C106" s="88">
        <v>2599</v>
      </c>
      <c r="D106" s="89" t="s">
        <v>912</v>
      </c>
      <c r="E106" s="56" t="s">
        <v>1676</v>
      </c>
      <c r="F106" s="123">
        <v>527555.68999999994</v>
      </c>
      <c r="G106" s="123">
        <v>54510</v>
      </c>
      <c r="H106" s="123">
        <v>34375.480000000003</v>
      </c>
      <c r="J106" s="56">
        <v>620355.74</v>
      </c>
      <c r="K106" s="56">
        <v>167125.16</v>
      </c>
      <c r="M106" s="292">
        <v>2500</v>
      </c>
      <c r="N106" s="272">
        <v>87295</v>
      </c>
      <c r="O106" s="272">
        <v>100000</v>
      </c>
      <c r="P106" s="272">
        <v>1076.05</v>
      </c>
      <c r="T106" s="56">
        <v>1187793.3799999999</v>
      </c>
      <c r="U106" s="100">
        <v>201947.9</v>
      </c>
      <c r="X106" s="100">
        <v>255840</v>
      </c>
      <c r="Z106" s="124">
        <v>332100</v>
      </c>
      <c r="AC106" s="124">
        <v>212040.25</v>
      </c>
      <c r="AD106" s="124">
        <v>55942.53</v>
      </c>
      <c r="AH106" s="85">
        <f t="shared" si="7"/>
        <v>616441.16999999993</v>
      </c>
      <c r="AI106" s="21">
        <f t="shared" si="8"/>
        <v>190871.05</v>
      </c>
      <c r="AJ106" s="86">
        <f t="shared" si="11"/>
        <v>425570.11999999994</v>
      </c>
      <c r="AK106" s="24">
        <f t="shared" si="9"/>
        <v>457787.9</v>
      </c>
      <c r="AL106" s="25">
        <f t="shared" si="10"/>
        <v>600082.78</v>
      </c>
      <c r="AM106" s="16">
        <f t="shared" si="12"/>
        <v>-142294.88</v>
      </c>
    </row>
    <row r="107" spans="1:39" ht="15" thickBot="1" x14ac:dyDescent="0.25">
      <c r="A107" s="62" t="s">
        <v>37</v>
      </c>
      <c r="B107" s="62" t="s">
        <v>38</v>
      </c>
      <c r="C107" s="88">
        <v>7351</v>
      </c>
      <c r="D107" s="89" t="s">
        <v>913</v>
      </c>
      <c r="E107" s="56" t="s">
        <v>1677</v>
      </c>
      <c r="F107" s="123">
        <v>735451.23</v>
      </c>
      <c r="G107" s="123">
        <v>75644.399999999994</v>
      </c>
      <c r="H107" s="123">
        <v>114626.93</v>
      </c>
      <c r="J107" s="56">
        <v>646735.65</v>
      </c>
      <c r="K107" s="56">
        <v>1194717.56</v>
      </c>
      <c r="M107" s="292">
        <v>13860</v>
      </c>
      <c r="N107" s="272">
        <v>98925</v>
      </c>
      <c r="O107" s="272">
        <v>330000</v>
      </c>
      <c r="P107" s="272">
        <v>1703.07</v>
      </c>
      <c r="T107" s="56">
        <v>4005245.62</v>
      </c>
      <c r="U107" s="100">
        <v>608593.15</v>
      </c>
      <c r="X107" s="100">
        <v>570883.23</v>
      </c>
      <c r="Z107" s="124">
        <v>778693.23</v>
      </c>
      <c r="AC107" s="124">
        <v>398786.26</v>
      </c>
      <c r="AD107" s="124">
        <v>129176.53</v>
      </c>
      <c r="AH107" s="85">
        <f t="shared" si="7"/>
        <v>925722.56</v>
      </c>
      <c r="AI107" s="21">
        <f t="shared" si="8"/>
        <v>444488.07</v>
      </c>
      <c r="AJ107" s="86">
        <f t="shared" si="11"/>
        <v>481234.49000000005</v>
      </c>
      <c r="AK107" s="24">
        <f t="shared" si="9"/>
        <v>1179476.3799999999</v>
      </c>
      <c r="AL107" s="25">
        <f t="shared" si="10"/>
        <v>1306656.02</v>
      </c>
      <c r="AM107" s="16">
        <f t="shared" si="12"/>
        <v>-127179.64000000013</v>
      </c>
    </row>
    <row r="108" spans="1:39" ht="15" thickBot="1" x14ac:dyDescent="0.25">
      <c r="A108" s="62" t="s">
        <v>37</v>
      </c>
      <c r="B108" s="62" t="s">
        <v>38</v>
      </c>
      <c r="C108" s="88">
        <v>6204</v>
      </c>
      <c r="D108" s="89" t="s">
        <v>914</v>
      </c>
      <c r="E108" s="56" t="s">
        <v>1678</v>
      </c>
      <c r="F108" s="123">
        <v>184537.45</v>
      </c>
      <c r="G108" s="123">
        <v>17719</v>
      </c>
      <c r="H108" s="123">
        <v>78250.850000000006</v>
      </c>
      <c r="J108" s="56">
        <v>1091536.0900000001</v>
      </c>
      <c r="K108" s="56">
        <v>848894.75</v>
      </c>
      <c r="M108" s="292">
        <v>14180</v>
      </c>
      <c r="N108" s="272">
        <v>73850</v>
      </c>
      <c r="P108" s="272">
        <v>2748.96</v>
      </c>
      <c r="T108" s="56">
        <v>2324775.44</v>
      </c>
      <c r="U108" s="100">
        <v>432011.73</v>
      </c>
      <c r="X108" s="100">
        <v>538650</v>
      </c>
      <c r="Z108" s="124">
        <v>741660</v>
      </c>
      <c r="AC108" s="124">
        <v>538303.94999999995</v>
      </c>
      <c r="AD108" s="124">
        <v>119948.1</v>
      </c>
      <c r="AH108" s="85">
        <f t="shared" si="7"/>
        <v>280507.30000000005</v>
      </c>
      <c r="AI108" s="21">
        <f t="shared" si="8"/>
        <v>90778.96</v>
      </c>
      <c r="AJ108" s="86">
        <f t="shared" si="11"/>
        <v>189728.34000000003</v>
      </c>
      <c r="AK108" s="24">
        <f t="shared" si="9"/>
        <v>970661.73</v>
      </c>
      <c r="AL108" s="25">
        <f t="shared" si="10"/>
        <v>1399912.05</v>
      </c>
      <c r="AM108" s="16">
        <f t="shared" si="12"/>
        <v>-429250.32000000007</v>
      </c>
    </row>
    <row r="109" spans="1:39" ht="15" thickBot="1" x14ac:dyDescent="0.25">
      <c r="A109" s="62" t="s">
        <v>37</v>
      </c>
      <c r="B109" s="62" t="s">
        <v>38</v>
      </c>
      <c r="C109" s="88">
        <v>5587</v>
      </c>
      <c r="D109" s="89" t="s">
        <v>915</v>
      </c>
      <c r="E109" s="56" t="s">
        <v>1679</v>
      </c>
      <c r="F109" s="123">
        <v>774614.67</v>
      </c>
      <c r="G109" s="123">
        <v>352645</v>
      </c>
      <c r="H109" s="123">
        <v>45442.31</v>
      </c>
      <c r="J109" s="56">
        <v>911098.56</v>
      </c>
      <c r="K109" s="56">
        <v>376657.74</v>
      </c>
      <c r="M109" s="292">
        <v>6000</v>
      </c>
      <c r="N109" s="272">
        <v>366242.59</v>
      </c>
      <c r="O109" s="272">
        <v>299850</v>
      </c>
      <c r="P109" s="272">
        <v>407.13</v>
      </c>
      <c r="T109" s="56">
        <v>2600171.63</v>
      </c>
      <c r="U109" s="100">
        <v>291991.3</v>
      </c>
      <c r="X109" s="100">
        <v>356280</v>
      </c>
      <c r="Z109" s="124">
        <v>540040</v>
      </c>
      <c r="AC109" s="124">
        <v>217616.79</v>
      </c>
      <c r="AD109" s="124">
        <v>96512.31</v>
      </c>
      <c r="AH109" s="85">
        <f t="shared" si="7"/>
        <v>1172701.98</v>
      </c>
      <c r="AI109" s="21">
        <f t="shared" si="8"/>
        <v>672499.72000000009</v>
      </c>
      <c r="AJ109" s="86">
        <f t="shared" si="11"/>
        <v>500202.25999999989</v>
      </c>
      <c r="AK109" s="24">
        <f t="shared" si="9"/>
        <v>648271.30000000005</v>
      </c>
      <c r="AL109" s="25">
        <f t="shared" si="10"/>
        <v>854169.10000000009</v>
      </c>
      <c r="AM109" s="16">
        <f t="shared" si="12"/>
        <v>-205897.80000000005</v>
      </c>
    </row>
    <row r="110" spans="1:39" ht="15" thickBot="1" x14ac:dyDescent="0.25">
      <c r="A110" s="62" t="s">
        <v>323</v>
      </c>
      <c r="B110" s="62" t="s">
        <v>48</v>
      </c>
      <c r="C110" s="88">
        <v>3439</v>
      </c>
      <c r="D110" s="89" t="s">
        <v>916</v>
      </c>
      <c r="E110" s="56" t="s">
        <v>1680</v>
      </c>
      <c r="F110" s="123">
        <v>909277.64</v>
      </c>
      <c r="G110" s="123">
        <v>147815.99</v>
      </c>
      <c r="H110" s="123">
        <v>301047.11</v>
      </c>
      <c r="J110" s="56">
        <v>40219.75</v>
      </c>
      <c r="K110" s="56">
        <v>227541.16</v>
      </c>
      <c r="M110" s="292">
        <v>0</v>
      </c>
      <c r="N110" s="272">
        <v>65865.679999999993</v>
      </c>
      <c r="O110" s="272">
        <v>15000</v>
      </c>
      <c r="S110" s="56">
        <v>54307</v>
      </c>
      <c r="T110" s="56">
        <v>961037.76</v>
      </c>
      <c r="U110" s="100">
        <v>607450.96</v>
      </c>
      <c r="X110" s="100">
        <v>392616</v>
      </c>
      <c r="Y110" s="100">
        <v>16690.080000000002</v>
      </c>
      <c r="Z110" s="124">
        <v>564986</v>
      </c>
      <c r="AC110" s="124">
        <v>134630.35</v>
      </c>
      <c r="AD110" s="124">
        <v>31607.13</v>
      </c>
      <c r="AH110" s="85">
        <f t="shared" si="7"/>
        <v>1358140.7399999998</v>
      </c>
      <c r="AI110" s="21">
        <f t="shared" si="8"/>
        <v>80865.679999999993</v>
      </c>
      <c r="AJ110" s="86">
        <f t="shared" si="11"/>
        <v>1277275.0599999998</v>
      </c>
      <c r="AK110" s="24">
        <f t="shared" si="9"/>
        <v>1016757.0399999999</v>
      </c>
      <c r="AL110" s="25">
        <f t="shared" si="10"/>
        <v>731223.48</v>
      </c>
      <c r="AM110" s="16">
        <f t="shared" si="12"/>
        <v>285533.55999999994</v>
      </c>
    </row>
    <row r="111" spans="1:39" ht="15" thickBot="1" x14ac:dyDescent="0.25">
      <c r="A111" s="62" t="s">
        <v>323</v>
      </c>
      <c r="B111" s="62" t="s">
        <v>48</v>
      </c>
      <c r="C111" s="88">
        <v>2930</v>
      </c>
      <c r="D111" s="89" t="s">
        <v>917</v>
      </c>
      <c r="E111" s="56" t="s">
        <v>1681</v>
      </c>
      <c r="F111" s="123">
        <v>300644.65000000002</v>
      </c>
      <c r="G111" s="123">
        <v>16413</v>
      </c>
      <c r="H111" s="123">
        <v>71591.789999999994</v>
      </c>
      <c r="J111" s="56">
        <v>30912.36</v>
      </c>
      <c r="K111" s="56">
        <v>318276.78000000003</v>
      </c>
      <c r="M111" s="292">
        <v>0</v>
      </c>
      <c r="N111" s="272">
        <v>59482.720000000001</v>
      </c>
      <c r="O111" s="272">
        <v>10000</v>
      </c>
      <c r="Q111" s="56">
        <v>96810</v>
      </c>
      <c r="T111" s="56">
        <v>852668.5</v>
      </c>
      <c r="U111" s="100">
        <v>367037.16</v>
      </c>
      <c r="V111" s="100">
        <v>64980</v>
      </c>
      <c r="X111" s="100">
        <v>301752.90000000002</v>
      </c>
      <c r="Y111" s="100">
        <v>26578.6</v>
      </c>
      <c r="Z111" s="124">
        <v>384732.9</v>
      </c>
      <c r="AC111" s="124">
        <v>149767.29</v>
      </c>
      <c r="AD111" s="124">
        <v>39432.480000000003</v>
      </c>
      <c r="AH111" s="85">
        <f t="shared" si="7"/>
        <v>388649.44</v>
      </c>
      <c r="AI111" s="21">
        <f t="shared" si="8"/>
        <v>69482.720000000001</v>
      </c>
      <c r="AJ111" s="86">
        <f t="shared" si="11"/>
        <v>319166.71999999997</v>
      </c>
      <c r="AK111" s="24">
        <f t="shared" si="9"/>
        <v>760348.66</v>
      </c>
      <c r="AL111" s="25">
        <f t="shared" si="10"/>
        <v>573932.67000000004</v>
      </c>
      <c r="AM111" s="16">
        <f t="shared" si="12"/>
        <v>186415.99</v>
      </c>
    </row>
    <row r="112" spans="1:39" ht="15" thickBot="1" x14ac:dyDescent="0.25">
      <c r="A112" s="62" t="s">
        <v>323</v>
      </c>
      <c r="B112" s="62" t="s">
        <v>48</v>
      </c>
      <c r="C112" s="88">
        <v>1981</v>
      </c>
      <c r="D112" s="89" t="s">
        <v>918</v>
      </c>
      <c r="E112" s="56" t="s">
        <v>1682</v>
      </c>
      <c r="F112" s="123">
        <v>498834.4</v>
      </c>
      <c r="G112" s="123">
        <v>117089.7</v>
      </c>
      <c r="H112" s="123">
        <v>54160.4</v>
      </c>
      <c r="J112" s="56">
        <v>667852.85</v>
      </c>
      <c r="K112" s="56">
        <v>127757.26</v>
      </c>
      <c r="M112" s="292">
        <v>0</v>
      </c>
      <c r="N112" s="272">
        <v>49035.88</v>
      </c>
      <c r="Q112" s="56">
        <v>132000</v>
      </c>
      <c r="S112" s="56">
        <v>1406.07</v>
      </c>
      <c r="T112" s="56">
        <v>1993338.97</v>
      </c>
      <c r="U112" s="100">
        <v>377447.78</v>
      </c>
      <c r="X112" s="100">
        <v>400333.5</v>
      </c>
      <c r="Y112" s="100">
        <v>1864</v>
      </c>
      <c r="Z112" s="124">
        <v>491830.5</v>
      </c>
      <c r="AC112" s="124">
        <v>105808.74</v>
      </c>
      <c r="AD112" s="124">
        <v>33427.56</v>
      </c>
      <c r="AH112" s="85">
        <f t="shared" si="7"/>
        <v>670084.5</v>
      </c>
      <c r="AI112" s="21">
        <f t="shared" si="8"/>
        <v>49035.88</v>
      </c>
      <c r="AJ112" s="86">
        <f t="shared" si="11"/>
        <v>621048.62</v>
      </c>
      <c r="AK112" s="24">
        <f t="shared" si="9"/>
        <v>779645.28</v>
      </c>
      <c r="AL112" s="25">
        <f t="shared" si="10"/>
        <v>631066.80000000005</v>
      </c>
      <c r="AM112" s="16">
        <f t="shared" si="12"/>
        <v>148578.47999999998</v>
      </c>
    </row>
    <row r="113" spans="1:39" ht="15" thickBot="1" x14ac:dyDescent="0.25">
      <c r="A113" s="62" t="s">
        <v>323</v>
      </c>
      <c r="B113" s="62" t="s">
        <v>48</v>
      </c>
      <c r="C113" s="88">
        <v>1907</v>
      </c>
      <c r="D113" s="89" t="s">
        <v>919</v>
      </c>
      <c r="E113" s="56" t="s">
        <v>1683</v>
      </c>
      <c r="F113" s="123">
        <v>570909.68999999994</v>
      </c>
      <c r="G113" s="123">
        <v>169416.87</v>
      </c>
      <c r="H113" s="123">
        <v>109057.27</v>
      </c>
      <c r="J113" s="56">
        <v>5</v>
      </c>
      <c r="K113" s="56">
        <v>118194</v>
      </c>
      <c r="M113" s="292">
        <v>0</v>
      </c>
      <c r="N113" s="272">
        <v>57980.3</v>
      </c>
      <c r="O113" s="272">
        <v>15000</v>
      </c>
      <c r="T113" s="56">
        <v>3276385.87</v>
      </c>
      <c r="U113" s="100">
        <v>402870.15</v>
      </c>
      <c r="X113" s="100">
        <v>49926</v>
      </c>
      <c r="Y113" s="100">
        <v>4834.92</v>
      </c>
      <c r="Z113" s="124">
        <v>182181</v>
      </c>
      <c r="AC113" s="124">
        <v>112964.89</v>
      </c>
      <c r="AD113" s="124">
        <v>44881.51</v>
      </c>
      <c r="AG113" s="124">
        <v>1797</v>
      </c>
      <c r="AH113" s="85">
        <f t="shared" si="7"/>
        <v>849383.83</v>
      </c>
      <c r="AI113" s="21">
        <f t="shared" si="8"/>
        <v>72980.3</v>
      </c>
      <c r="AJ113" s="86">
        <f t="shared" si="11"/>
        <v>776403.52999999991</v>
      </c>
      <c r="AK113" s="24">
        <f t="shared" si="9"/>
        <v>457631.07</v>
      </c>
      <c r="AL113" s="25">
        <f t="shared" si="10"/>
        <v>341824.4</v>
      </c>
      <c r="AM113" s="16">
        <f t="shared" si="12"/>
        <v>115806.66999999998</v>
      </c>
    </row>
    <row r="114" spans="1:39" ht="15" thickBot="1" x14ac:dyDescent="0.25">
      <c r="A114" s="62" t="s">
        <v>323</v>
      </c>
      <c r="B114" s="62" t="s">
        <v>48</v>
      </c>
      <c r="C114" s="88">
        <v>3127</v>
      </c>
      <c r="D114" s="89" t="s">
        <v>920</v>
      </c>
      <c r="E114" s="56" t="s">
        <v>1684</v>
      </c>
      <c r="F114" s="123">
        <v>403454.73</v>
      </c>
      <c r="G114" s="123">
        <v>9638.84</v>
      </c>
      <c r="H114" s="123">
        <v>199773.58</v>
      </c>
      <c r="J114" s="56">
        <v>900370.81</v>
      </c>
      <c r="K114" s="56">
        <v>818966.46</v>
      </c>
      <c r="M114" s="292">
        <v>0</v>
      </c>
      <c r="N114" s="272">
        <v>54483.59</v>
      </c>
      <c r="P114" s="272">
        <v>13.65</v>
      </c>
      <c r="S114" s="56">
        <v>1199.99</v>
      </c>
      <c r="T114" s="56">
        <v>3690825.96</v>
      </c>
      <c r="U114" s="100">
        <v>411284.69</v>
      </c>
      <c r="X114" s="100">
        <v>345723</v>
      </c>
      <c r="Y114" s="100">
        <v>15532.64</v>
      </c>
      <c r="Z114" s="124">
        <v>449818</v>
      </c>
      <c r="AC114" s="124">
        <v>156608.60999999999</v>
      </c>
      <c r="AD114" s="124">
        <v>88298.59</v>
      </c>
      <c r="AH114" s="85">
        <f t="shared" si="7"/>
        <v>612867.15</v>
      </c>
      <c r="AI114" s="21">
        <f t="shared" si="8"/>
        <v>54497.24</v>
      </c>
      <c r="AJ114" s="86">
        <f t="shared" si="11"/>
        <v>558369.91</v>
      </c>
      <c r="AK114" s="24">
        <f t="shared" si="9"/>
        <v>772540.33</v>
      </c>
      <c r="AL114" s="25">
        <f t="shared" si="10"/>
        <v>694725.2</v>
      </c>
      <c r="AM114" s="16">
        <f t="shared" si="12"/>
        <v>77815.13</v>
      </c>
    </row>
    <row r="115" spans="1:39" ht="15" thickBot="1" x14ac:dyDescent="0.25">
      <c r="A115" s="62" t="s">
        <v>323</v>
      </c>
      <c r="B115" s="62" t="s">
        <v>48</v>
      </c>
      <c r="C115" s="88">
        <v>2860</v>
      </c>
      <c r="D115" s="89" t="s">
        <v>921</v>
      </c>
      <c r="E115" s="56" t="s">
        <v>1685</v>
      </c>
      <c r="F115" s="123">
        <v>896007.01</v>
      </c>
      <c r="G115" s="123">
        <v>65762.42</v>
      </c>
      <c r="H115" s="123">
        <v>104386.48</v>
      </c>
      <c r="J115" s="56">
        <v>137929.32999999999</v>
      </c>
      <c r="K115" s="56">
        <v>177647.64</v>
      </c>
      <c r="M115" s="292">
        <v>0</v>
      </c>
      <c r="N115" s="272">
        <v>45393.9</v>
      </c>
      <c r="Q115" s="56">
        <v>81500</v>
      </c>
      <c r="S115" s="56">
        <v>600</v>
      </c>
      <c r="T115" s="56">
        <v>1854865.59</v>
      </c>
      <c r="U115" s="100">
        <v>387506.27</v>
      </c>
      <c r="X115" s="100">
        <v>330153</v>
      </c>
      <c r="Y115" s="100">
        <v>8863.68</v>
      </c>
      <c r="Z115" s="124">
        <v>426078</v>
      </c>
      <c r="AC115" s="124">
        <v>132140.41</v>
      </c>
      <c r="AD115" s="124">
        <v>24676.98</v>
      </c>
      <c r="AH115" s="85">
        <f t="shared" si="7"/>
        <v>1066155.9100000001</v>
      </c>
      <c r="AI115" s="21">
        <f t="shared" si="8"/>
        <v>45393.9</v>
      </c>
      <c r="AJ115" s="86">
        <f t="shared" si="11"/>
        <v>1020762.0100000001</v>
      </c>
      <c r="AK115" s="24">
        <f t="shared" si="9"/>
        <v>726522.95000000007</v>
      </c>
      <c r="AL115" s="25">
        <f t="shared" si="10"/>
        <v>582895.39</v>
      </c>
      <c r="AM115" s="16">
        <f t="shared" si="12"/>
        <v>143627.56000000006</v>
      </c>
    </row>
    <row r="116" spans="1:39" ht="15" thickBot="1" x14ac:dyDescent="0.25">
      <c r="A116" s="62" t="s">
        <v>323</v>
      </c>
      <c r="B116" s="62" t="s">
        <v>48</v>
      </c>
      <c r="C116" s="88">
        <v>3321</v>
      </c>
      <c r="D116" s="89" t="s">
        <v>922</v>
      </c>
      <c r="E116" s="56" t="s">
        <v>1686</v>
      </c>
      <c r="F116" s="123">
        <v>1132950.9099999999</v>
      </c>
      <c r="G116" s="123">
        <v>150364.5</v>
      </c>
      <c r="H116" s="123">
        <v>231844.72</v>
      </c>
      <c r="J116" s="56">
        <v>431551.37</v>
      </c>
      <c r="K116" s="56">
        <v>927375.96</v>
      </c>
      <c r="M116" s="292">
        <v>0</v>
      </c>
      <c r="N116" s="272">
        <v>47703.92</v>
      </c>
      <c r="O116" s="272">
        <v>5000</v>
      </c>
      <c r="P116" s="272">
        <v>40000</v>
      </c>
      <c r="Q116" s="56">
        <v>456242</v>
      </c>
      <c r="T116" s="56">
        <v>1808375.97</v>
      </c>
      <c r="U116" s="100">
        <v>383434.95</v>
      </c>
      <c r="X116" s="100">
        <v>207490.5</v>
      </c>
      <c r="Y116" s="100">
        <v>14712.32</v>
      </c>
      <c r="Z116" s="124">
        <v>306700.5</v>
      </c>
      <c r="AA116" s="124">
        <v>18400</v>
      </c>
      <c r="AC116" s="124">
        <v>106247.61</v>
      </c>
      <c r="AD116" s="124">
        <v>61888.59</v>
      </c>
      <c r="AH116" s="85">
        <f t="shared" si="7"/>
        <v>1515160.13</v>
      </c>
      <c r="AI116" s="21">
        <f t="shared" si="8"/>
        <v>92703.92</v>
      </c>
      <c r="AJ116" s="86">
        <f t="shared" si="11"/>
        <v>1422456.21</v>
      </c>
      <c r="AK116" s="24">
        <f t="shared" si="9"/>
        <v>605637.7699999999</v>
      </c>
      <c r="AL116" s="25">
        <f t="shared" si="10"/>
        <v>493236.69999999995</v>
      </c>
      <c r="AM116" s="16">
        <f t="shared" si="12"/>
        <v>112401.06999999995</v>
      </c>
    </row>
    <row r="117" spans="1:39" ht="15" thickBot="1" x14ac:dyDescent="0.25">
      <c r="A117" s="62" t="s">
        <v>323</v>
      </c>
      <c r="B117" s="62" t="s">
        <v>48</v>
      </c>
      <c r="C117" s="88">
        <v>3558</v>
      </c>
      <c r="D117" s="89" t="s">
        <v>923</v>
      </c>
      <c r="E117" s="56" t="s">
        <v>1687</v>
      </c>
      <c r="F117" s="123">
        <v>654629.5</v>
      </c>
      <c r="G117" s="123">
        <v>69816.77</v>
      </c>
      <c r="H117" s="123">
        <v>241601.53</v>
      </c>
      <c r="J117" s="56">
        <v>336045.56</v>
      </c>
      <c r="K117" s="56">
        <v>429878.83</v>
      </c>
      <c r="M117" s="292">
        <v>0</v>
      </c>
      <c r="N117" s="272">
        <v>57393.33</v>
      </c>
      <c r="O117" s="272">
        <v>15000</v>
      </c>
      <c r="Q117" s="56">
        <v>112120</v>
      </c>
      <c r="S117" s="56">
        <v>3381</v>
      </c>
      <c r="T117" s="56">
        <v>2329931.42</v>
      </c>
      <c r="U117" s="100">
        <v>455218</v>
      </c>
      <c r="V117" s="100">
        <v>63272</v>
      </c>
      <c r="X117" s="100">
        <v>334320</v>
      </c>
      <c r="Y117" s="100">
        <v>15614.19</v>
      </c>
      <c r="Z117" s="124">
        <v>424890</v>
      </c>
      <c r="AC117" s="124">
        <v>148556.51</v>
      </c>
      <c r="AD117" s="124">
        <v>45574.68</v>
      </c>
      <c r="AF117" s="124">
        <v>59117.8</v>
      </c>
      <c r="AH117" s="85">
        <f t="shared" si="7"/>
        <v>966047.8</v>
      </c>
      <c r="AI117" s="21">
        <f t="shared" si="8"/>
        <v>72393.33</v>
      </c>
      <c r="AJ117" s="86">
        <f t="shared" si="11"/>
        <v>893654.47000000009</v>
      </c>
      <c r="AK117" s="24">
        <f t="shared" si="9"/>
        <v>868424.19</v>
      </c>
      <c r="AL117" s="25">
        <f t="shared" si="10"/>
        <v>678138.99000000011</v>
      </c>
      <c r="AM117" s="16">
        <f t="shared" si="12"/>
        <v>190285.19999999984</v>
      </c>
    </row>
    <row r="118" spans="1:39" ht="15" thickBot="1" x14ac:dyDescent="0.25">
      <c r="A118" s="62" t="s">
        <v>323</v>
      </c>
      <c r="B118" s="62" t="s">
        <v>48</v>
      </c>
      <c r="C118" s="88">
        <v>1774</v>
      </c>
      <c r="D118" s="89" t="s">
        <v>924</v>
      </c>
      <c r="E118" s="56" t="s">
        <v>1688</v>
      </c>
      <c r="F118" s="123">
        <v>253281.01</v>
      </c>
      <c r="G118" s="123">
        <v>9114.1</v>
      </c>
      <c r="H118" s="123">
        <v>35741.29</v>
      </c>
      <c r="J118" s="56">
        <v>1467987.17</v>
      </c>
      <c r="K118" s="56">
        <v>386881.11</v>
      </c>
      <c r="M118" s="292">
        <v>306000</v>
      </c>
      <c r="N118" s="272">
        <v>69665.600000000006</v>
      </c>
      <c r="O118" s="272">
        <v>15000</v>
      </c>
      <c r="P118" s="272">
        <v>50000</v>
      </c>
      <c r="Q118" s="56">
        <v>82400</v>
      </c>
      <c r="T118" s="56">
        <v>857017.52</v>
      </c>
      <c r="U118" s="100">
        <v>409614.76</v>
      </c>
      <c r="V118" s="100">
        <v>18100</v>
      </c>
      <c r="X118" s="100">
        <v>204151.5</v>
      </c>
      <c r="Y118" s="100">
        <v>9778.8799999999992</v>
      </c>
      <c r="Z118" s="124">
        <v>314503.5</v>
      </c>
      <c r="AC118" s="124">
        <v>126421.72</v>
      </c>
      <c r="AD118" s="124">
        <v>49573.41</v>
      </c>
      <c r="AH118" s="85">
        <f t="shared" si="7"/>
        <v>298136.39999999997</v>
      </c>
      <c r="AI118" s="21">
        <f t="shared" si="8"/>
        <v>440665.59999999998</v>
      </c>
      <c r="AJ118" s="86">
        <f t="shared" si="11"/>
        <v>-142529.20000000001</v>
      </c>
      <c r="AK118" s="24">
        <f t="shared" si="9"/>
        <v>641645.14</v>
      </c>
      <c r="AL118" s="25">
        <f t="shared" si="10"/>
        <v>490498.63</v>
      </c>
      <c r="AM118" s="16">
        <f t="shared" si="12"/>
        <v>151146.51</v>
      </c>
    </row>
    <row r="119" spans="1:39" ht="15" thickBot="1" x14ac:dyDescent="0.25">
      <c r="A119" s="62" t="s">
        <v>323</v>
      </c>
      <c r="B119" s="62" t="s">
        <v>48</v>
      </c>
      <c r="C119" s="88">
        <v>1942</v>
      </c>
      <c r="D119" s="89" t="s">
        <v>925</v>
      </c>
      <c r="E119" s="56" t="s">
        <v>1771</v>
      </c>
      <c r="F119" s="123">
        <v>209782.45</v>
      </c>
      <c r="G119" s="123">
        <v>9051.35</v>
      </c>
      <c r="H119" s="123">
        <v>139755.57</v>
      </c>
      <c r="J119" s="56">
        <v>976976.38</v>
      </c>
      <c r="K119" s="56">
        <v>103091.76</v>
      </c>
      <c r="M119" s="292">
        <v>130000</v>
      </c>
      <c r="N119" s="272">
        <v>45931.64</v>
      </c>
      <c r="Q119" s="56">
        <v>40000</v>
      </c>
      <c r="T119" s="56">
        <v>2768353.45</v>
      </c>
      <c r="U119" s="100">
        <v>316182.31</v>
      </c>
      <c r="X119" s="100">
        <v>165942</v>
      </c>
      <c r="Y119" s="100">
        <v>4542.3999999999996</v>
      </c>
      <c r="Z119" s="124">
        <v>234714</v>
      </c>
      <c r="AC119" s="124">
        <v>90610.51</v>
      </c>
      <c r="AD119" s="124">
        <v>43509</v>
      </c>
      <c r="AH119" s="85">
        <f t="shared" si="7"/>
        <v>358589.37</v>
      </c>
      <c r="AI119" s="21">
        <f t="shared" si="8"/>
        <v>175931.64</v>
      </c>
      <c r="AJ119" s="86">
        <f t="shared" si="11"/>
        <v>182657.72999999998</v>
      </c>
      <c r="AK119" s="24">
        <f t="shared" si="9"/>
        <v>486666.71</v>
      </c>
      <c r="AL119" s="25">
        <f t="shared" si="10"/>
        <v>368833.51</v>
      </c>
      <c r="AM119" s="16">
        <f t="shared" si="12"/>
        <v>117833.20000000001</v>
      </c>
    </row>
    <row r="120" spans="1:39" ht="15" thickBot="1" x14ac:dyDescent="0.25">
      <c r="A120" s="62" t="s">
        <v>323</v>
      </c>
      <c r="B120" s="62" t="s">
        <v>48</v>
      </c>
      <c r="C120" s="88">
        <v>2702</v>
      </c>
      <c r="D120" s="89" t="s">
        <v>926</v>
      </c>
      <c r="E120" s="56" t="s">
        <v>1772</v>
      </c>
      <c r="F120" s="123">
        <v>223131.55</v>
      </c>
      <c r="G120" s="123">
        <v>4007.4</v>
      </c>
      <c r="H120" s="123">
        <v>18152.75</v>
      </c>
      <c r="J120" s="56">
        <v>368217.07</v>
      </c>
      <c r="K120" s="56">
        <v>140228.85999999999</v>
      </c>
      <c r="M120" s="292">
        <v>60000</v>
      </c>
      <c r="N120" s="272">
        <v>74054.03</v>
      </c>
      <c r="Q120" s="56">
        <v>43050</v>
      </c>
      <c r="S120" s="56">
        <v>8070</v>
      </c>
      <c r="T120" s="56">
        <v>3313708.59</v>
      </c>
      <c r="U120" s="100">
        <v>352578.88</v>
      </c>
      <c r="X120" s="100">
        <v>347172</v>
      </c>
      <c r="Y120" s="100">
        <v>4927.0200000000004</v>
      </c>
      <c r="Z120" s="124">
        <v>402552</v>
      </c>
      <c r="AC120" s="124">
        <v>154602.94</v>
      </c>
      <c r="AD120" s="124">
        <v>18019.12</v>
      </c>
      <c r="AH120" s="85">
        <f t="shared" si="7"/>
        <v>245291.69999999998</v>
      </c>
      <c r="AI120" s="21">
        <f t="shared" si="8"/>
        <v>134054.03</v>
      </c>
      <c r="AJ120" s="86">
        <f t="shared" si="11"/>
        <v>111237.66999999998</v>
      </c>
      <c r="AK120" s="24">
        <f t="shared" si="9"/>
        <v>704677.9</v>
      </c>
      <c r="AL120" s="25">
        <f t="shared" si="10"/>
        <v>575174.05999999994</v>
      </c>
      <c r="AM120" s="16">
        <f t="shared" si="12"/>
        <v>129503.84000000008</v>
      </c>
    </row>
    <row r="121" spans="1:39" ht="15" thickBot="1" x14ac:dyDescent="0.25">
      <c r="A121" s="62" t="s">
        <v>323</v>
      </c>
      <c r="B121" s="62" t="s">
        <v>48</v>
      </c>
      <c r="C121" s="88">
        <v>2772</v>
      </c>
      <c r="D121" s="89" t="s">
        <v>927</v>
      </c>
      <c r="E121" s="56" t="s">
        <v>1784</v>
      </c>
      <c r="F121" s="123">
        <v>685590.81</v>
      </c>
      <c r="G121" s="123">
        <v>4454.7</v>
      </c>
      <c r="H121" s="123">
        <v>56105.57</v>
      </c>
      <c r="J121" s="56">
        <v>696300.44</v>
      </c>
      <c r="K121" s="56">
        <v>76696.05</v>
      </c>
      <c r="M121" s="292">
        <v>0</v>
      </c>
      <c r="N121" s="272">
        <v>40428.9</v>
      </c>
      <c r="O121" s="272">
        <v>120000</v>
      </c>
      <c r="T121" s="56">
        <v>3532326.06</v>
      </c>
      <c r="U121" s="100">
        <v>609319.22</v>
      </c>
      <c r="X121" s="100">
        <v>271561.5</v>
      </c>
      <c r="Y121" s="100">
        <v>11011.76</v>
      </c>
      <c r="Z121" s="124">
        <v>348066.5</v>
      </c>
      <c r="AC121" s="124">
        <v>202649.76</v>
      </c>
      <c r="AD121" s="124">
        <v>48291.45</v>
      </c>
      <c r="AH121" s="85">
        <f t="shared" si="7"/>
        <v>746151.08</v>
      </c>
      <c r="AI121" s="21">
        <f t="shared" si="8"/>
        <v>160428.9</v>
      </c>
      <c r="AJ121" s="86">
        <f t="shared" si="11"/>
        <v>585722.17999999993</v>
      </c>
      <c r="AK121" s="24">
        <f t="shared" si="9"/>
        <v>891892.48</v>
      </c>
      <c r="AL121" s="25">
        <f t="shared" si="10"/>
        <v>599007.71</v>
      </c>
      <c r="AM121" s="16">
        <f t="shared" si="12"/>
        <v>292884.77</v>
      </c>
    </row>
    <row r="122" spans="1:39" ht="15" thickBot="1" x14ac:dyDescent="0.25">
      <c r="A122" s="62" t="s">
        <v>39</v>
      </c>
      <c r="B122" s="62" t="s">
        <v>40</v>
      </c>
      <c r="C122" s="88">
        <v>6140</v>
      </c>
      <c r="D122" s="89" t="s">
        <v>928</v>
      </c>
      <c r="E122" s="56" t="s">
        <v>1689</v>
      </c>
      <c r="F122" s="123">
        <v>531851.14</v>
      </c>
      <c r="G122" s="123">
        <v>0</v>
      </c>
      <c r="H122" s="123">
        <v>267595.5</v>
      </c>
      <c r="J122" s="56">
        <v>1180590.52</v>
      </c>
      <c r="K122" s="56">
        <v>557497.74</v>
      </c>
      <c r="M122" s="292">
        <v>0</v>
      </c>
      <c r="N122" s="272">
        <v>82369.33</v>
      </c>
      <c r="P122" s="272">
        <v>165000</v>
      </c>
      <c r="R122" s="56">
        <v>431805.14</v>
      </c>
      <c r="S122" s="56">
        <v>380722.05</v>
      </c>
      <c r="T122" s="56">
        <v>1454124.22</v>
      </c>
      <c r="U122" s="100">
        <v>602623.74</v>
      </c>
      <c r="X122" s="100">
        <v>273131.5</v>
      </c>
      <c r="Y122" s="100">
        <v>50000</v>
      </c>
      <c r="Z122" s="124">
        <v>528611.5</v>
      </c>
      <c r="AC122" s="124">
        <v>287318.67</v>
      </c>
      <c r="AD122" s="124">
        <v>80168.91</v>
      </c>
      <c r="AH122" s="85">
        <f t="shared" si="7"/>
        <v>799446.64</v>
      </c>
      <c r="AI122" s="21">
        <f t="shared" si="8"/>
        <v>247369.33000000002</v>
      </c>
      <c r="AJ122" s="86">
        <f t="shared" si="11"/>
        <v>552077.31000000006</v>
      </c>
      <c r="AK122" s="24">
        <f t="shared" si="9"/>
        <v>925755.24</v>
      </c>
      <c r="AL122" s="25">
        <f t="shared" si="10"/>
        <v>896099.08</v>
      </c>
      <c r="AM122" s="16">
        <f t="shared" si="12"/>
        <v>29656.160000000033</v>
      </c>
    </row>
    <row r="123" spans="1:39" ht="15" thickBot="1" x14ac:dyDescent="0.25">
      <c r="A123" s="62" t="s">
        <v>39</v>
      </c>
      <c r="B123" s="62" t="s">
        <v>40</v>
      </c>
      <c r="C123" s="88">
        <v>5316</v>
      </c>
      <c r="D123" s="89" t="s">
        <v>929</v>
      </c>
      <c r="E123" s="56" t="s">
        <v>1690</v>
      </c>
      <c r="F123" s="123">
        <v>380811.68</v>
      </c>
      <c r="G123" s="123">
        <v>0</v>
      </c>
      <c r="H123" s="123">
        <v>83346.13</v>
      </c>
      <c r="J123" s="56">
        <v>150607.96</v>
      </c>
      <c r="K123" s="56">
        <v>298867.12</v>
      </c>
      <c r="M123" s="292">
        <v>3000</v>
      </c>
      <c r="N123" s="272">
        <v>60673.63</v>
      </c>
      <c r="P123" s="272">
        <v>0</v>
      </c>
      <c r="Q123" s="56">
        <v>94000</v>
      </c>
      <c r="R123" s="56">
        <v>324701.88</v>
      </c>
      <c r="T123" s="56">
        <v>5145573.0199999996</v>
      </c>
      <c r="U123" s="100">
        <v>314820</v>
      </c>
      <c r="X123" s="100">
        <v>570453</v>
      </c>
      <c r="Z123" s="124">
        <v>748863</v>
      </c>
      <c r="AC123" s="124">
        <v>164105.09</v>
      </c>
      <c r="AD123" s="124">
        <v>27849.69</v>
      </c>
      <c r="AH123" s="85">
        <f t="shared" si="7"/>
        <v>464157.81</v>
      </c>
      <c r="AI123" s="21">
        <f t="shared" si="8"/>
        <v>63673.63</v>
      </c>
      <c r="AJ123" s="86">
        <f t="shared" si="11"/>
        <v>400484.18</v>
      </c>
      <c r="AK123" s="24">
        <f t="shared" si="9"/>
        <v>885273</v>
      </c>
      <c r="AL123" s="25">
        <f t="shared" si="10"/>
        <v>940817.77999999991</v>
      </c>
      <c r="AM123" s="16">
        <f t="shared" si="12"/>
        <v>-55544.779999999912</v>
      </c>
    </row>
    <row r="124" spans="1:39" ht="15" thickBot="1" x14ac:dyDescent="0.25">
      <c r="A124" s="62" t="s">
        <v>39</v>
      </c>
      <c r="B124" s="62" t="s">
        <v>40</v>
      </c>
      <c r="C124" s="88">
        <v>1456</v>
      </c>
      <c r="D124" s="89" t="s">
        <v>930</v>
      </c>
      <c r="E124" s="56" t="s">
        <v>1691</v>
      </c>
      <c r="F124" s="123">
        <v>97787.78</v>
      </c>
      <c r="G124" s="123">
        <v>0</v>
      </c>
      <c r="H124" s="123">
        <v>78571.740000000005</v>
      </c>
      <c r="J124" s="56">
        <v>2</v>
      </c>
      <c r="K124" s="56">
        <v>8957.26</v>
      </c>
      <c r="M124" s="292"/>
      <c r="N124" s="272">
        <v>47318.48</v>
      </c>
      <c r="P124" s="272">
        <v>106000</v>
      </c>
      <c r="T124" s="56">
        <v>2682156.15</v>
      </c>
      <c r="U124" s="100">
        <v>200199</v>
      </c>
      <c r="X124" s="100">
        <v>71316</v>
      </c>
      <c r="Z124" s="124">
        <v>204026</v>
      </c>
      <c r="AC124" s="124">
        <v>90592.17</v>
      </c>
      <c r="AD124" s="124">
        <v>1249.98</v>
      </c>
      <c r="AE124" s="124">
        <v>24801</v>
      </c>
      <c r="AH124" s="85">
        <f t="shared" si="7"/>
        <v>176359.52000000002</v>
      </c>
      <c r="AI124" s="21">
        <f t="shared" si="8"/>
        <v>153318.48000000001</v>
      </c>
      <c r="AJ124" s="86">
        <f t="shared" si="11"/>
        <v>23041.040000000008</v>
      </c>
      <c r="AK124" s="24">
        <f t="shared" si="9"/>
        <v>271515</v>
      </c>
      <c r="AL124" s="25">
        <f t="shared" si="10"/>
        <v>320669.14999999997</v>
      </c>
      <c r="AM124" s="16">
        <f t="shared" si="12"/>
        <v>-49154.149999999965</v>
      </c>
    </row>
    <row r="125" spans="1:39" ht="15" thickBot="1" x14ac:dyDescent="0.25">
      <c r="A125" s="62" t="s">
        <v>39</v>
      </c>
      <c r="B125" s="62" t="s">
        <v>40</v>
      </c>
      <c r="C125" s="88">
        <v>2839</v>
      </c>
      <c r="D125" s="89" t="s">
        <v>931</v>
      </c>
      <c r="E125" s="56" t="s">
        <v>1692</v>
      </c>
      <c r="F125" s="123">
        <v>299562.88</v>
      </c>
      <c r="G125" s="123">
        <v>0</v>
      </c>
      <c r="H125" s="123">
        <v>80317.72</v>
      </c>
      <c r="J125" s="56">
        <v>586164.15</v>
      </c>
      <c r="K125" s="56">
        <v>50078.92</v>
      </c>
      <c r="M125" s="292">
        <v>0</v>
      </c>
      <c r="N125" s="272">
        <v>67425.2</v>
      </c>
      <c r="P125" s="272">
        <v>55000</v>
      </c>
      <c r="S125" s="56">
        <v>-1215771.3999999999</v>
      </c>
      <c r="T125" s="56">
        <v>2132666.9300000002</v>
      </c>
      <c r="U125" s="100">
        <v>358859</v>
      </c>
      <c r="X125" s="100">
        <v>290241</v>
      </c>
      <c r="Z125" s="124">
        <v>381321</v>
      </c>
      <c r="AC125" s="124">
        <v>118905.64</v>
      </c>
      <c r="AD125" s="124">
        <v>39297.42</v>
      </c>
      <c r="AH125" s="85">
        <f t="shared" si="7"/>
        <v>379880.6</v>
      </c>
      <c r="AI125" s="21">
        <f t="shared" si="8"/>
        <v>122425.2</v>
      </c>
      <c r="AJ125" s="86">
        <f t="shared" si="11"/>
        <v>257455.39999999997</v>
      </c>
      <c r="AK125" s="24">
        <f t="shared" si="9"/>
        <v>649100</v>
      </c>
      <c r="AL125" s="25">
        <f t="shared" si="10"/>
        <v>539524.06000000006</v>
      </c>
      <c r="AM125" s="16">
        <f t="shared" si="12"/>
        <v>109575.93999999994</v>
      </c>
    </row>
    <row r="126" spans="1:39" ht="15" thickBot="1" x14ac:dyDescent="0.25">
      <c r="A126" s="62" t="s">
        <v>39</v>
      </c>
      <c r="B126" s="62" t="s">
        <v>40</v>
      </c>
      <c r="C126" s="88">
        <v>4801</v>
      </c>
      <c r="D126" s="89" t="s">
        <v>932</v>
      </c>
      <c r="E126" s="56" t="s">
        <v>1693</v>
      </c>
      <c r="F126" s="123">
        <v>889495.32</v>
      </c>
      <c r="G126" s="123">
        <v>12950.69</v>
      </c>
      <c r="H126" s="123">
        <v>67218.78</v>
      </c>
      <c r="J126" s="56">
        <v>941318.87</v>
      </c>
      <c r="K126" s="56">
        <v>268660.86</v>
      </c>
      <c r="M126" s="292">
        <v>3000</v>
      </c>
      <c r="N126" s="272">
        <v>62284.18</v>
      </c>
      <c r="Q126" s="56">
        <v>100000</v>
      </c>
      <c r="T126" s="56">
        <v>2748053.22</v>
      </c>
      <c r="U126" s="100">
        <v>237344.43</v>
      </c>
      <c r="X126" s="100">
        <v>348810</v>
      </c>
      <c r="Z126" s="124">
        <v>492390</v>
      </c>
      <c r="AC126" s="124">
        <v>191684.98</v>
      </c>
      <c r="AD126" s="124">
        <v>39447</v>
      </c>
      <c r="AH126" s="85">
        <f t="shared" si="7"/>
        <v>969664.78999999992</v>
      </c>
      <c r="AI126" s="21">
        <f t="shared" si="8"/>
        <v>65284.18</v>
      </c>
      <c r="AJ126" s="86">
        <f t="shared" si="11"/>
        <v>904380.60999999987</v>
      </c>
      <c r="AK126" s="24">
        <f t="shared" si="9"/>
        <v>586154.42999999993</v>
      </c>
      <c r="AL126" s="25">
        <f t="shared" si="10"/>
        <v>723521.98</v>
      </c>
      <c r="AM126" s="16">
        <f t="shared" si="12"/>
        <v>-137367.55000000005</v>
      </c>
    </row>
    <row r="127" spans="1:39" ht="15" thickBot="1" x14ac:dyDescent="0.25">
      <c r="A127" s="62" t="s">
        <v>39</v>
      </c>
      <c r="B127" s="62" t="s">
        <v>40</v>
      </c>
      <c r="C127" s="88">
        <v>3761</v>
      </c>
      <c r="D127" s="89" t="s">
        <v>933</v>
      </c>
      <c r="E127" s="56" t="s">
        <v>1694</v>
      </c>
      <c r="F127" s="123">
        <v>848082.05</v>
      </c>
      <c r="G127" s="123">
        <v>8000</v>
      </c>
      <c r="H127" s="123">
        <v>118964.14</v>
      </c>
      <c r="J127" s="56">
        <v>290360.88</v>
      </c>
      <c r="K127" s="56">
        <v>546779.06999999995</v>
      </c>
      <c r="M127" s="292">
        <v>0</v>
      </c>
      <c r="N127" s="272">
        <v>67104.86</v>
      </c>
      <c r="P127" s="272">
        <v>5000</v>
      </c>
      <c r="R127" s="56">
        <v>592794.93999999994</v>
      </c>
      <c r="T127" s="56">
        <v>2326269.85</v>
      </c>
      <c r="U127" s="100">
        <v>324647.31</v>
      </c>
      <c r="W127" s="100">
        <v>3.86</v>
      </c>
      <c r="X127" s="100">
        <v>163999.5</v>
      </c>
      <c r="Z127" s="124">
        <v>294064.5</v>
      </c>
      <c r="AC127" s="124">
        <v>145093.01</v>
      </c>
      <c r="AD127" s="124">
        <v>18023.66</v>
      </c>
      <c r="AH127" s="85">
        <f t="shared" si="7"/>
        <v>975046.19000000006</v>
      </c>
      <c r="AI127" s="21">
        <f t="shared" si="8"/>
        <v>72104.86</v>
      </c>
      <c r="AJ127" s="86">
        <f t="shared" si="11"/>
        <v>902941.33000000007</v>
      </c>
      <c r="AK127" s="24">
        <f t="shared" si="9"/>
        <v>488650.67</v>
      </c>
      <c r="AL127" s="25">
        <f t="shared" si="10"/>
        <v>457181.17</v>
      </c>
      <c r="AM127" s="16">
        <f t="shared" si="12"/>
        <v>31469.5</v>
      </c>
    </row>
    <row r="128" spans="1:39" ht="15" thickBot="1" x14ac:dyDescent="0.25">
      <c r="A128" s="62" t="s">
        <v>39</v>
      </c>
      <c r="B128" s="62" t="s">
        <v>40</v>
      </c>
      <c r="C128" s="88">
        <v>4191</v>
      </c>
      <c r="D128" s="89" t="s">
        <v>934</v>
      </c>
      <c r="E128" s="56" t="s">
        <v>1695</v>
      </c>
      <c r="F128" s="123">
        <v>193071.71</v>
      </c>
      <c r="G128" s="123">
        <v>0</v>
      </c>
      <c r="H128" s="123">
        <v>116131.12</v>
      </c>
      <c r="J128" s="56">
        <v>2307228.13</v>
      </c>
      <c r="K128" s="56">
        <v>106478.89</v>
      </c>
      <c r="M128" s="292"/>
      <c r="N128" s="272">
        <v>45863.92</v>
      </c>
      <c r="P128" s="272">
        <v>0</v>
      </c>
      <c r="T128" s="56">
        <v>3580405.02</v>
      </c>
      <c r="U128" s="100">
        <v>186311.75</v>
      </c>
      <c r="X128" s="100">
        <v>367615.5</v>
      </c>
      <c r="Z128" s="124">
        <v>504265.5</v>
      </c>
      <c r="AC128" s="124">
        <v>131397.63</v>
      </c>
      <c r="AD128" s="124">
        <v>24089.43</v>
      </c>
      <c r="AH128" s="85">
        <f t="shared" si="7"/>
        <v>309202.82999999996</v>
      </c>
      <c r="AI128" s="21">
        <f t="shared" si="8"/>
        <v>45863.92</v>
      </c>
      <c r="AJ128" s="86">
        <f t="shared" si="11"/>
        <v>263338.90999999997</v>
      </c>
      <c r="AK128" s="24">
        <f t="shared" si="9"/>
        <v>553927.25</v>
      </c>
      <c r="AL128" s="25">
        <f t="shared" si="10"/>
        <v>659752.56000000006</v>
      </c>
      <c r="AM128" s="16">
        <f t="shared" si="12"/>
        <v>-105825.31000000006</v>
      </c>
    </row>
    <row r="129" spans="1:39" ht="15" thickBot="1" x14ac:dyDescent="0.25">
      <c r="A129" s="62" t="s">
        <v>39</v>
      </c>
      <c r="B129" s="62" t="s">
        <v>40</v>
      </c>
      <c r="C129" s="88">
        <v>1988</v>
      </c>
      <c r="D129" s="89" t="s">
        <v>935</v>
      </c>
      <c r="E129" s="56" t="s">
        <v>1696</v>
      </c>
      <c r="F129" s="123">
        <v>666979.72</v>
      </c>
      <c r="G129" s="123">
        <v>4407.75</v>
      </c>
      <c r="H129" s="123">
        <v>71485.350000000006</v>
      </c>
      <c r="J129" s="56">
        <v>428145.58</v>
      </c>
      <c r="K129" s="56">
        <v>43635.82</v>
      </c>
      <c r="M129" s="292"/>
      <c r="N129" s="272">
        <v>21100</v>
      </c>
      <c r="P129" s="272">
        <v>150000</v>
      </c>
      <c r="R129" s="56">
        <v>1275271.24</v>
      </c>
      <c r="T129" s="56">
        <v>2242898.44</v>
      </c>
      <c r="U129" s="100">
        <v>137904.34</v>
      </c>
      <c r="X129" s="100">
        <v>417950</v>
      </c>
      <c r="Y129" s="100">
        <v>10</v>
      </c>
      <c r="Z129" s="124">
        <v>473930</v>
      </c>
      <c r="AC129" s="124">
        <v>263725.49</v>
      </c>
      <c r="AD129" s="124">
        <v>23470.5</v>
      </c>
      <c r="AH129" s="85">
        <f t="shared" si="7"/>
        <v>742872.82</v>
      </c>
      <c r="AI129" s="21">
        <f t="shared" si="8"/>
        <v>171100</v>
      </c>
      <c r="AJ129" s="86">
        <f t="shared" si="11"/>
        <v>571772.81999999995</v>
      </c>
      <c r="AK129" s="24">
        <f t="shared" si="9"/>
        <v>555864.34</v>
      </c>
      <c r="AL129" s="25">
        <f t="shared" si="10"/>
        <v>761125.99</v>
      </c>
      <c r="AM129" s="16">
        <f t="shared" si="12"/>
        <v>-205261.65000000002</v>
      </c>
    </row>
    <row r="130" spans="1:39" ht="15" thickBot="1" x14ac:dyDescent="0.25">
      <c r="A130" s="62" t="s">
        <v>39</v>
      </c>
      <c r="B130" s="62" t="s">
        <v>40</v>
      </c>
      <c r="C130" s="88">
        <v>2809</v>
      </c>
      <c r="D130" s="89" t="s">
        <v>936</v>
      </c>
      <c r="E130" s="56" t="s">
        <v>1773</v>
      </c>
      <c r="F130" s="123">
        <v>233777.68</v>
      </c>
      <c r="G130" s="123">
        <v>7405.5</v>
      </c>
      <c r="H130" s="123">
        <v>84085.48</v>
      </c>
      <c r="J130" s="56">
        <v>1374464</v>
      </c>
      <c r="K130" s="56">
        <v>641869.02</v>
      </c>
      <c r="M130" s="292"/>
      <c r="N130" s="272">
        <v>48033.33</v>
      </c>
      <c r="R130" s="56">
        <v>-2895289.86</v>
      </c>
      <c r="T130" s="56">
        <v>3888577.01</v>
      </c>
      <c r="U130" s="100">
        <v>294577</v>
      </c>
      <c r="X130" s="100">
        <v>320134.5</v>
      </c>
      <c r="Z130" s="124">
        <v>445054.5</v>
      </c>
      <c r="AC130" s="124">
        <v>176067.42</v>
      </c>
      <c r="AD130" s="124">
        <v>12820</v>
      </c>
      <c r="AH130" s="85">
        <f t="shared" si="7"/>
        <v>325268.65999999997</v>
      </c>
      <c r="AI130" s="21">
        <f t="shared" si="8"/>
        <v>48033.33</v>
      </c>
      <c r="AJ130" s="86">
        <f t="shared" si="11"/>
        <v>277235.32999999996</v>
      </c>
      <c r="AK130" s="24">
        <f t="shared" si="9"/>
        <v>614711.5</v>
      </c>
      <c r="AL130" s="25">
        <f t="shared" si="10"/>
        <v>633941.92000000004</v>
      </c>
      <c r="AM130" s="16">
        <f t="shared" si="12"/>
        <v>-19230.420000000042</v>
      </c>
    </row>
    <row r="131" spans="1:39" ht="15" thickBot="1" x14ac:dyDescent="0.25">
      <c r="A131" s="62" t="s">
        <v>39</v>
      </c>
      <c r="B131" s="62" t="s">
        <v>40</v>
      </c>
      <c r="C131" s="88">
        <v>2809</v>
      </c>
      <c r="D131" s="89" t="s">
        <v>937</v>
      </c>
      <c r="E131" s="56" t="s">
        <v>1774</v>
      </c>
      <c r="F131" s="123">
        <v>102764.84</v>
      </c>
      <c r="G131" s="123">
        <v>0</v>
      </c>
      <c r="H131" s="123">
        <v>43724.38</v>
      </c>
      <c r="J131" s="56">
        <v>3729358.96</v>
      </c>
      <c r="K131" s="56">
        <v>393297.96</v>
      </c>
      <c r="M131" s="292"/>
      <c r="N131" s="272">
        <v>22950</v>
      </c>
      <c r="R131" s="56">
        <v>-2803193.59</v>
      </c>
      <c r="T131" s="56">
        <v>6097995.7300000004</v>
      </c>
      <c r="U131" s="100">
        <v>254832.53</v>
      </c>
      <c r="X131" s="100">
        <v>176490</v>
      </c>
      <c r="Z131" s="124">
        <v>275478</v>
      </c>
      <c r="AC131" s="124">
        <v>203749.29</v>
      </c>
      <c r="AD131" s="124">
        <v>75290.58</v>
      </c>
      <c r="AH131" s="85">
        <f t="shared" si="7"/>
        <v>146489.22</v>
      </c>
      <c r="AI131" s="21">
        <f t="shared" si="8"/>
        <v>22950</v>
      </c>
      <c r="AJ131" s="86">
        <f t="shared" si="11"/>
        <v>123539.22</v>
      </c>
      <c r="AK131" s="24">
        <f t="shared" si="9"/>
        <v>431322.53</v>
      </c>
      <c r="AL131" s="25">
        <f t="shared" si="10"/>
        <v>554517.87</v>
      </c>
      <c r="AM131" s="16">
        <f t="shared" si="12"/>
        <v>-123195.33999999997</v>
      </c>
    </row>
    <row r="132" spans="1:39" ht="15" thickBot="1" x14ac:dyDescent="0.25">
      <c r="A132" s="62" t="s">
        <v>328</v>
      </c>
      <c r="B132" s="62" t="s">
        <v>49</v>
      </c>
      <c r="C132" s="88">
        <v>8788</v>
      </c>
      <c r="D132" s="89" t="s">
        <v>938</v>
      </c>
      <c r="E132" s="56" t="s">
        <v>1697</v>
      </c>
      <c r="F132" s="123">
        <v>601139.91</v>
      </c>
      <c r="G132" s="123">
        <v>58874</v>
      </c>
      <c r="H132" s="123">
        <v>128234.12</v>
      </c>
      <c r="J132" s="56">
        <v>672493.34</v>
      </c>
      <c r="K132" s="56">
        <v>96275.65</v>
      </c>
      <c r="M132" s="292">
        <v>10000</v>
      </c>
      <c r="N132" s="272">
        <v>86678.43</v>
      </c>
      <c r="P132" s="272">
        <v>3272</v>
      </c>
      <c r="Q132" s="56">
        <v>43510</v>
      </c>
      <c r="S132" s="56">
        <v>195127.38</v>
      </c>
      <c r="T132" s="56">
        <v>3801436</v>
      </c>
      <c r="U132" s="100">
        <v>861252.34</v>
      </c>
      <c r="V132" s="100">
        <v>4500</v>
      </c>
      <c r="X132" s="100">
        <v>360209.5</v>
      </c>
      <c r="Z132" s="124">
        <v>644399.5</v>
      </c>
      <c r="AB132" s="124">
        <v>460</v>
      </c>
      <c r="AC132" s="124">
        <v>312379.3</v>
      </c>
      <c r="AD132" s="124">
        <v>49503.6</v>
      </c>
      <c r="AH132" s="85">
        <f t="shared" ref="AH132:AH195" si="13">SUM(F132:I132)</f>
        <v>788248.03</v>
      </c>
      <c r="AI132" s="21">
        <f t="shared" ref="AI132:AI195" si="14">SUM(M132:P132)</f>
        <v>99950.43</v>
      </c>
      <c r="AJ132" s="86">
        <f t="shared" si="11"/>
        <v>688297.60000000009</v>
      </c>
      <c r="AK132" s="24">
        <f t="shared" ref="AK132:AK195" si="15">SUM(U132:Y132)</f>
        <v>1225961.8399999999</v>
      </c>
      <c r="AL132" s="25">
        <f t="shared" ref="AL132:AL195" si="16">SUM(Z132:AG132)</f>
        <v>1006742.4</v>
      </c>
      <c r="AM132" s="16">
        <f t="shared" si="12"/>
        <v>219219.43999999983</v>
      </c>
    </row>
    <row r="133" spans="1:39" ht="15" thickBot="1" x14ac:dyDescent="0.25">
      <c r="A133" s="62" t="s">
        <v>328</v>
      </c>
      <c r="B133" s="62" t="s">
        <v>49</v>
      </c>
      <c r="C133" s="88">
        <v>4890</v>
      </c>
      <c r="D133" s="89" t="s">
        <v>939</v>
      </c>
      <c r="E133" s="56" t="s">
        <v>1698</v>
      </c>
      <c r="F133" s="123">
        <v>343447.47</v>
      </c>
      <c r="G133" s="123">
        <v>10000</v>
      </c>
      <c r="H133" s="123">
        <v>160120.35999999999</v>
      </c>
      <c r="J133" s="56">
        <v>438536.85</v>
      </c>
      <c r="K133" s="56">
        <v>18570.79</v>
      </c>
      <c r="M133" s="292">
        <v>2500</v>
      </c>
      <c r="N133" s="272">
        <v>51285.02</v>
      </c>
      <c r="P133" s="272">
        <v>1747</v>
      </c>
      <c r="S133" s="56">
        <v>104691.61</v>
      </c>
      <c r="T133" s="56">
        <v>2453088.7400000002</v>
      </c>
      <c r="U133" s="100">
        <v>369396.9</v>
      </c>
      <c r="X133" s="100">
        <v>425277</v>
      </c>
      <c r="Y133" s="100">
        <v>13000</v>
      </c>
      <c r="Z133" s="124">
        <v>586274</v>
      </c>
      <c r="AC133" s="124">
        <v>263769.19</v>
      </c>
      <c r="AD133" s="124">
        <v>30325.17</v>
      </c>
      <c r="AH133" s="85">
        <f t="shared" si="13"/>
        <v>513567.82999999996</v>
      </c>
      <c r="AI133" s="21">
        <f t="shared" si="14"/>
        <v>55532.02</v>
      </c>
      <c r="AJ133" s="86">
        <f t="shared" ref="AJ133:AJ196" si="17">AH133-AI133</f>
        <v>458035.80999999994</v>
      </c>
      <c r="AK133" s="24">
        <f t="shared" si="15"/>
        <v>807673.9</v>
      </c>
      <c r="AL133" s="25">
        <f t="shared" si="16"/>
        <v>880368.36</v>
      </c>
      <c r="AM133" s="16">
        <f t="shared" ref="AM133:AM196" si="18">AK133-AL133</f>
        <v>-72694.459999999963</v>
      </c>
    </row>
    <row r="134" spans="1:39" ht="15" thickBot="1" x14ac:dyDescent="0.25">
      <c r="A134" s="62" t="s">
        <v>328</v>
      </c>
      <c r="B134" s="62" t="s">
        <v>49</v>
      </c>
      <c r="C134" s="88">
        <v>8526</v>
      </c>
      <c r="D134" s="89" t="s">
        <v>940</v>
      </c>
      <c r="E134" s="56" t="s">
        <v>1699</v>
      </c>
      <c r="F134" s="123">
        <v>573060.88</v>
      </c>
      <c r="G134" s="123">
        <v>30394.5</v>
      </c>
      <c r="H134" s="123">
        <v>168622.3</v>
      </c>
      <c r="J134" s="56">
        <v>369028.93</v>
      </c>
      <c r="K134" s="56">
        <v>615562.34</v>
      </c>
      <c r="M134" s="292">
        <v>18680</v>
      </c>
      <c r="N134" s="272">
        <v>108661.14</v>
      </c>
      <c r="P134" s="272">
        <v>4466</v>
      </c>
      <c r="Q134" s="56">
        <v>0</v>
      </c>
      <c r="S134" s="56">
        <v>178006.66</v>
      </c>
      <c r="T134" s="56">
        <v>3154882.42</v>
      </c>
      <c r="U134" s="100">
        <v>848130.98</v>
      </c>
      <c r="X134" s="100">
        <v>481582.5</v>
      </c>
      <c r="Y134" s="100">
        <v>6310</v>
      </c>
      <c r="Z134" s="124">
        <v>835052.5</v>
      </c>
      <c r="AA134" s="124">
        <v>480</v>
      </c>
      <c r="AC134" s="124">
        <v>464044.79999999999</v>
      </c>
      <c r="AD134" s="124">
        <v>31559.5</v>
      </c>
      <c r="AG134" s="124">
        <v>50000</v>
      </c>
      <c r="AH134" s="85">
        <f t="shared" si="13"/>
        <v>772077.67999999993</v>
      </c>
      <c r="AI134" s="21">
        <f t="shared" si="14"/>
        <v>131807.14000000001</v>
      </c>
      <c r="AJ134" s="86">
        <f t="shared" si="17"/>
        <v>640270.53999999992</v>
      </c>
      <c r="AK134" s="24">
        <f t="shared" si="15"/>
        <v>1336023.48</v>
      </c>
      <c r="AL134" s="25">
        <f t="shared" si="16"/>
        <v>1381136.8</v>
      </c>
      <c r="AM134" s="16">
        <f t="shared" si="18"/>
        <v>-45113.320000000065</v>
      </c>
    </row>
    <row r="135" spans="1:39" ht="15" thickBot="1" x14ac:dyDescent="0.25">
      <c r="A135" s="62" t="s">
        <v>328</v>
      </c>
      <c r="B135" s="62" t="s">
        <v>49</v>
      </c>
      <c r="C135" s="88">
        <v>6442</v>
      </c>
      <c r="D135" s="89" t="s">
        <v>941</v>
      </c>
      <c r="E135" s="56" t="s">
        <v>1700</v>
      </c>
      <c r="F135" s="123">
        <v>380002.27</v>
      </c>
      <c r="G135" s="123">
        <v>24316.5</v>
      </c>
      <c r="H135" s="123">
        <v>190831.08</v>
      </c>
      <c r="J135" s="56">
        <v>280494.24</v>
      </c>
      <c r="K135" s="56">
        <v>37998.019999999997</v>
      </c>
      <c r="M135" s="292">
        <v>0</v>
      </c>
      <c r="N135" s="272">
        <v>73979.8</v>
      </c>
      <c r="P135" s="272">
        <v>1990</v>
      </c>
      <c r="Q135" s="56">
        <v>106640</v>
      </c>
      <c r="S135" s="56">
        <v>56600.58</v>
      </c>
      <c r="T135" s="56">
        <v>2689973.6</v>
      </c>
      <c r="U135" s="100">
        <v>515003.88</v>
      </c>
      <c r="X135" s="100">
        <v>177261</v>
      </c>
      <c r="Z135" s="124">
        <v>341901</v>
      </c>
      <c r="AA135" s="124">
        <v>1160</v>
      </c>
      <c r="AC135" s="124">
        <v>286869.28000000003</v>
      </c>
      <c r="AD135" s="124">
        <v>29965.59</v>
      </c>
      <c r="AF135" s="124">
        <v>79355.27</v>
      </c>
      <c r="AH135" s="85">
        <f t="shared" si="13"/>
        <v>595149.85</v>
      </c>
      <c r="AI135" s="21">
        <f t="shared" si="14"/>
        <v>75969.8</v>
      </c>
      <c r="AJ135" s="86">
        <f t="shared" si="17"/>
        <v>519180.05</v>
      </c>
      <c r="AK135" s="24">
        <f t="shared" si="15"/>
        <v>692264.88</v>
      </c>
      <c r="AL135" s="25">
        <f t="shared" si="16"/>
        <v>739251.14</v>
      </c>
      <c r="AM135" s="16">
        <f t="shared" si="18"/>
        <v>-46986.260000000009</v>
      </c>
    </row>
    <row r="136" spans="1:39" ht="15" thickBot="1" x14ac:dyDescent="0.25">
      <c r="A136" s="62" t="s">
        <v>328</v>
      </c>
      <c r="B136" s="62" t="s">
        <v>49</v>
      </c>
      <c r="C136" s="88">
        <v>3652</v>
      </c>
      <c r="D136" s="89" t="s">
        <v>942</v>
      </c>
      <c r="E136" s="56" t="s">
        <v>1701</v>
      </c>
      <c r="F136" s="123">
        <v>315250.15999999997</v>
      </c>
      <c r="G136" s="123">
        <v>39975.4</v>
      </c>
      <c r="H136" s="123">
        <v>91574.67</v>
      </c>
      <c r="J136" s="56">
        <v>742134.12</v>
      </c>
      <c r="K136" s="56">
        <v>24198.67</v>
      </c>
      <c r="M136" s="292">
        <v>0</v>
      </c>
      <c r="N136" s="272">
        <v>77337.210000000006</v>
      </c>
      <c r="P136" s="272">
        <v>1916</v>
      </c>
      <c r="Q136" s="56">
        <v>20000</v>
      </c>
      <c r="S136" s="56">
        <v>-11897.46</v>
      </c>
      <c r="T136" s="56">
        <v>2072080.16</v>
      </c>
      <c r="U136" s="100">
        <v>340715.57</v>
      </c>
      <c r="V136" s="100">
        <v>21800</v>
      </c>
      <c r="X136" s="100">
        <v>171810.5</v>
      </c>
      <c r="Z136" s="124">
        <v>352370.5</v>
      </c>
      <c r="AA136" s="124">
        <v>1385</v>
      </c>
      <c r="AC136" s="124">
        <v>213008.53</v>
      </c>
      <c r="AD136" s="124">
        <v>32459.31</v>
      </c>
      <c r="AH136" s="85">
        <f t="shared" si="13"/>
        <v>446800.23</v>
      </c>
      <c r="AI136" s="21">
        <f t="shared" si="14"/>
        <v>79253.210000000006</v>
      </c>
      <c r="AJ136" s="86">
        <f t="shared" si="17"/>
        <v>367547.01999999996</v>
      </c>
      <c r="AK136" s="24">
        <f t="shared" si="15"/>
        <v>534326.07000000007</v>
      </c>
      <c r="AL136" s="25">
        <f t="shared" si="16"/>
        <v>599223.34000000008</v>
      </c>
      <c r="AM136" s="16">
        <f t="shared" si="18"/>
        <v>-64897.270000000019</v>
      </c>
    </row>
    <row r="137" spans="1:39" ht="15" thickBot="1" x14ac:dyDescent="0.25">
      <c r="A137" s="62" t="s">
        <v>328</v>
      </c>
      <c r="B137" s="62" t="s">
        <v>49</v>
      </c>
      <c r="C137" s="88">
        <v>7302</v>
      </c>
      <c r="D137" s="89" t="s">
        <v>943</v>
      </c>
      <c r="E137" s="56" t="s">
        <v>1702</v>
      </c>
      <c r="F137" s="123">
        <v>380919.33</v>
      </c>
      <c r="G137" s="123">
        <v>14000</v>
      </c>
      <c r="H137" s="123">
        <v>511945.88</v>
      </c>
      <c r="J137" s="56">
        <v>442421.65</v>
      </c>
      <c r="K137" s="56">
        <v>38438.03</v>
      </c>
      <c r="M137" s="292"/>
      <c r="N137" s="272">
        <v>81506.45</v>
      </c>
      <c r="P137" s="272">
        <v>3214</v>
      </c>
      <c r="S137" s="56">
        <v>89991.71</v>
      </c>
      <c r="T137" s="56">
        <v>3517785.78</v>
      </c>
      <c r="U137" s="100">
        <v>1182479.76</v>
      </c>
      <c r="X137" s="100">
        <v>425835.9</v>
      </c>
      <c r="Z137" s="124">
        <v>672315.9</v>
      </c>
      <c r="AC137" s="124">
        <v>241679.05</v>
      </c>
      <c r="AD137" s="124">
        <v>19722.599999999999</v>
      </c>
      <c r="AH137" s="85">
        <f t="shared" si="13"/>
        <v>906865.21</v>
      </c>
      <c r="AI137" s="21">
        <f t="shared" si="14"/>
        <v>84720.45</v>
      </c>
      <c r="AJ137" s="86">
        <f t="shared" si="17"/>
        <v>822144.76</v>
      </c>
      <c r="AK137" s="24">
        <f t="shared" si="15"/>
        <v>1608315.6600000001</v>
      </c>
      <c r="AL137" s="25">
        <f t="shared" si="16"/>
        <v>933717.54999999993</v>
      </c>
      <c r="AM137" s="16">
        <f t="shared" si="18"/>
        <v>674598.11000000022</v>
      </c>
    </row>
    <row r="138" spans="1:39" ht="15" thickBot="1" x14ac:dyDescent="0.25">
      <c r="A138" s="62" t="s">
        <v>328</v>
      </c>
      <c r="B138" s="62" t="s">
        <v>49</v>
      </c>
      <c r="C138" s="88">
        <v>3122</v>
      </c>
      <c r="D138" s="89" t="s">
        <v>944</v>
      </c>
      <c r="E138" s="56" t="s">
        <v>1703</v>
      </c>
      <c r="F138" s="123">
        <v>266523.42</v>
      </c>
      <c r="G138" s="123">
        <v>33950</v>
      </c>
      <c r="H138" s="123">
        <v>217423.7</v>
      </c>
      <c r="J138" s="56">
        <v>1115519.9099999999</v>
      </c>
      <c r="K138" s="56">
        <v>186606.22</v>
      </c>
      <c r="M138" s="292">
        <v>79960</v>
      </c>
      <c r="N138" s="272">
        <v>62366.21</v>
      </c>
      <c r="P138" s="272">
        <v>2054</v>
      </c>
      <c r="S138" s="56">
        <v>33673.089999999997</v>
      </c>
      <c r="T138" s="56">
        <v>2461639.23</v>
      </c>
      <c r="U138" s="100">
        <v>354100.87</v>
      </c>
      <c r="X138" s="100">
        <v>384237</v>
      </c>
      <c r="Z138" s="124">
        <v>540273</v>
      </c>
      <c r="AA138" s="124">
        <v>600</v>
      </c>
      <c r="AC138" s="124">
        <v>317448.73</v>
      </c>
      <c r="AD138" s="124">
        <v>37054.480000000003</v>
      </c>
      <c r="AH138" s="85">
        <f t="shared" si="13"/>
        <v>517897.12</v>
      </c>
      <c r="AI138" s="21">
        <f t="shared" si="14"/>
        <v>144380.21</v>
      </c>
      <c r="AJ138" s="86">
        <f t="shared" si="17"/>
        <v>373516.91000000003</v>
      </c>
      <c r="AK138" s="24">
        <f t="shared" si="15"/>
        <v>738337.87</v>
      </c>
      <c r="AL138" s="25">
        <f t="shared" si="16"/>
        <v>895376.21</v>
      </c>
      <c r="AM138" s="16">
        <f t="shared" si="18"/>
        <v>-157038.33999999997</v>
      </c>
    </row>
    <row r="139" spans="1:39" ht="15" thickBot="1" x14ac:dyDescent="0.25">
      <c r="A139" s="62" t="s">
        <v>328</v>
      </c>
      <c r="B139" s="62" t="s">
        <v>49</v>
      </c>
      <c r="C139" s="88">
        <v>3540</v>
      </c>
      <c r="D139" s="89" t="s">
        <v>945</v>
      </c>
      <c r="E139" s="56" t="s">
        <v>1704</v>
      </c>
      <c r="F139" s="123">
        <v>73134.61</v>
      </c>
      <c r="G139" s="123">
        <v>47828.9</v>
      </c>
      <c r="H139" s="123">
        <v>141387.71</v>
      </c>
      <c r="J139" s="56">
        <v>2170515.6</v>
      </c>
      <c r="K139" s="56">
        <v>44259.94</v>
      </c>
      <c r="M139" s="292">
        <v>2190</v>
      </c>
      <c r="N139" s="272">
        <v>57859.48</v>
      </c>
      <c r="P139" s="272">
        <v>6502</v>
      </c>
      <c r="Q139" s="56">
        <v>22210</v>
      </c>
      <c r="R139" s="56">
        <v>-313129.26</v>
      </c>
      <c r="S139" s="56">
        <v>85399.56</v>
      </c>
      <c r="T139" s="56">
        <v>1490475.39</v>
      </c>
      <c r="U139" s="100">
        <v>485442.56</v>
      </c>
      <c r="X139" s="100">
        <v>273774</v>
      </c>
      <c r="Y139" s="100">
        <v>57830</v>
      </c>
      <c r="Z139" s="124">
        <v>506074</v>
      </c>
      <c r="AC139" s="124">
        <v>362191.94</v>
      </c>
      <c r="AD139" s="124">
        <v>65338.97</v>
      </c>
      <c r="AH139" s="85">
        <f t="shared" si="13"/>
        <v>262351.21999999997</v>
      </c>
      <c r="AI139" s="21">
        <f t="shared" si="14"/>
        <v>66551.48000000001</v>
      </c>
      <c r="AJ139" s="86">
        <f t="shared" si="17"/>
        <v>195799.73999999996</v>
      </c>
      <c r="AK139" s="24">
        <f t="shared" si="15"/>
        <v>817046.56</v>
      </c>
      <c r="AL139" s="25">
        <f t="shared" si="16"/>
        <v>933604.90999999992</v>
      </c>
      <c r="AM139" s="16">
        <f t="shared" si="18"/>
        <v>-116558.34999999986</v>
      </c>
    </row>
    <row r="140" spans="1:39" ht="15" thickBot="1" x14ac:dyDescent="0.25">
      <c r="A140" s="62" t="s">
        <v>328</v>
      </c>
      <c r="B140" s="62" t="s">
        <v>49</v>
      </c>
      <c r="C140" s="88">
        <v>8043</v>
      </c>
      <c r="D140" s="89" t="s">
        <v>946</v>
      </c>
      <c r="E140" s="56" t="s">
        <v>1705</v>
      </c>
      <c r="F140" s="123">
        <v>607212.68000000005</v>
      </c>
      <c r="G140" s="123">
        <v>31323.3</v>
      </c>
      <c r="H140" s="123">
        <v>349863.15</v>
      </c>
      <c r="J140" s="56">
        <v>187844</v>
      </c>
      <c r="K140" s="56">
        <v>640607.42000000004</v>
      </c>
      <c r="M140" s="292">
        <v>0</v>
      </c>
      <c r="N140" s="272">
        <v>108680.51</v>
      </c>
      <c r="P140" s="272">
        <v>4505</v>
      </c>
      <c r="Q140" s="56">
        <v>148115</v>
      </c>
      <c r="R140" s="56">
        <v>-278782.13</v>
      </c>
      <c r="S140" s="56">
        <v>69367.91</v>
      </c>
      <c r="T140" s="56">
        <v>3511106.83</v>
      </c>
      <c r="U140" s="100">
        <v>884993.12</v>
      </c>
      <c r="X140" s="100">
        <v>342311</v>
      </c>
      <c r="Z140" s="124">
        <v>640282</v>
      </c>
      <c r="AC140" s="124">
        <v>441312.52</v>
      </c>
      <c r="AD140" s="124">
        <v>15911.04</v>
      </c>
      <c r="AH140" s="85">
        <f t="shared" si="13"/>
        <v>988399.13000000012</v>
      </c>
      <c r="AI140" s="21">
        <f t="shared" si="14"/>
        <v>113185.51</v>
      </c>
      <c r="AJ140" s="86">
        <f t="shared" si="17"/>
        <v>875213.62000000011</v>
      </c>
      <c r="AK140" s="24">
        <f t="shared" si="15"/>
        <v>1227304.1200000001</v>
      </c>
      <c r="AL140" s="25">
        <f t="shared" si="16"/>
        <v>1097505.56</v>
      </c>
      <c r="AM140" s="16">
        <f t="shared" si="18"/>
        <v>129798.56000000006</v>
      </c>
    </row>
    <row r="141" spans="1:39" ht="15" thickBot="1" x14ac:dyDescent="0.25">
      <c r="A141" s="62" t="s">
        <v>328</v>
      </c>
      <c r="B141" s="62" t="s">
        <v>49</v>
      </c>
      <c r="C141" s="88">
        <v>4264</v>
      </c>
      <c r="D141" s="89" t="s">
        <v>947</v>
      </c>
      <c r="E141" s="56" t="s">
        <v>1706</v>
      </c>
      <c r="F141" s="123">
        <v>460206.11</v>
      </c>
      <c r="G141" s="123">
        <v>108018</v>
      </c>
      <c r="H141" s="123">
        <v>172364.73</v>
      </c>
      <c r="J141" s="56">
        <v>475695.75</v>
      </c>
      <c r="K141" s="56">
        <v>81597.759999999995</v>
      </c>
      <c r="M141" s="292">
        <v>0</v>
      </c>
      <c r="N141" s="272">
        <v>87591.65</v>
      </c>
      <c r="P141" s="272">
        <v>1078</v>
      </c>
      <c r="Q141" s="56">
        <v>106375</v>
      </c>
      <c r="T141" s="56">
        <v>1290976.01</v>
      </c>
      <c r="U141" s="100">
        <v>488183.52</v>
      </c>
      <c r="X141" s="100">
        <v>460570.5</v>
      </c>
      <c r="Z141" s="124">
        <v>570220.5</v>
      </c>
      <c r="AC141" s="124">
        <v>287136.84000000003</v>
      </c>
      <c r="AD141" s="124">
        <v>53787.12</v>
      </c>
      <c r="AH141" s="85">
        <f t="shared" si="13"/>
        <v>740588.84</v>
      </c>
      <c r="AI141" s="21">
        <f t="shared" si="14"/>
        <v>88669.65</v>
      </c>
      <c r="AJ141" s="86">
        <f t="shared" si="17"/>
        <v>651919.18999999994</v>
      </c>
      <c r="AK141" s="24">
        <f t="shared" si="15"/>
        <v>948754.02</v>
      </c>
      <c r="AL141" s="25">
        <f t="shared" si="16"/>
        <v>911144.46000000008</v>
      </c>
      <c r="AM141" s="16">
        <f t="shared" si="18"/>
        <v>37609.559999999939</v>
      </c>
    </row>
    <row r="142" spans="1:39" ht="15" thickBot="1" x14ac:dyDescent="0.25">
      <c r="A142" s="62" t="s">
        <v>328</v>
      </c>
      <c r="B142" s="62" t="s">
        <v>49</v>
      </c>
      <c r="C142" s="88">
        <v>4475</v>
      </c>
      <c r="D142" s="89" t="s">
        <v>948</v>
      </c>
      <c r="E142" s="56" t="s">
        <v>1707</v>
      </c>
      <c r="F142" s="123">
        <v>236631.56</v>
      </c>
      <c r="G142" s="123">
        <v>12000</v>
      </c>
      <c r="H142" s="123">
        <v>166583.85999999999</v>
      </c>
      <c r="J142" s="56">
        <v>504011.64</v>
      </c>
      <c r="K142" s="56">
        <v>46380.97</v>
      </c>
      <c r="M142" s="292">
        <v>0</v>
      </c>
      <c r="N142" s="272">
        <v>71807.95</v>
      </c>
      <c r="P142" s="272">
        <v>2937</v>
      </c>
      <c r="S142" s="56">
        <v>30273.8</v>
      </c>
      <c r="T142" s="56">
        <v>431311.75</v>
      </c>
      <c r="U142" s="100">
        <v>801638.43</v>
      </c>
      <c r="X142" s="100">
        <v>257544</v>
      </c>
      <c r="Z142" s="124">
        <v>464854</v>
      </c>
      <c r="AC142" s="124">
        <v>199581.13</v>
      </c>
      <c r="AD142" s="124">
        <v>45947.44</v>
      </c>
      <c r="AH142" s="85">
        <f t="shared" si="13"/>
        <v>415215.42</v>
      </c>
      <c r="AI142" s="21">
        <f t="shared" si="14"/>
        <v>74744.95</v>
      </c>
      <c r="AJ142" s="86">
        <f t="shared" si="17"/>
        <v>340470.47</v>
      </c>
      <c r="AK142" s="24">
        <f t="shared" si="15"/>
        <v>1059182.4300000002</v>
      </c>
      <c r="AL142" s="25">
        <f t="shared" si="16"/>
        <v>710382.57000000007</v>
      </c>
      <c r="AM142" s="16">
        <f t="shared" si="18"/>
        <v>348799.8600000001</v>
      </c>
    </row>
    <row r="143" spans="1:39" ht="15" thickBot="1" x14ac:dyDescent="0.25">
      <c r="A143" s="62" t="s">
        <v>328</v>
      </c>
      <c r="B143" s="62" t="s">
        <v>49</v>
      </c>
      <c r="C143" s="88">
        <v>4153</v>
      </c>
      <c r="D143" s="89" t="s">
        <v>949</v>
      </c>
      <c r="E143" s="56" t="s">
        <v>1708</v>
      </c>
      <c r="F143" s="123">
        <v>294931.48</v>
      </c>
      <c r="G143" s="123">
        <v>42552</v>
      </c>
      <c r="H143" s="123">
        <v>159924.18</v>
      </c>
      <c r="J143" s="56">
        <v>712862.66</v>
      </c>
      <c r="K143" s="56">
        <v>130391.85</v>
      </c>
      <c r="M143" s="292">
        <v>4900</v>
      </c>
      <c r="N143" s="272">
        <v>68964.3</v>
      </c>
      <c r="P143" s="272">
        <v>1904</v>
      </c>
      <c r="Q143" s="56">
        <v>60700</v>
      </c>
      <c r="S143" s="56">
        <v>102514.45</v>
      </c>
      <c r="T143" s="56">
        <v>2115546</v>
      </c>
      <c r="U143" s="100">
        <v>455392.48</v>
      </c>
      <c r="V143" s="100">
        <v>4200</v>
      </c>
      <c r="X143" s="100">
        <v>289894.5</v>
      </c>
      <c r="Y143" s="100">
        <v>9400</v>
      </c>
      <c r="Z143" s="124">
        <v>455159.5</v>
      </c>
      <c r="AC143" s="124">
        <v>298932.74</v>
      </c>
      <c r="AD143" s="124">
        <v>39425.410000000003</v>
      </c>
      <c r="AH143" s="85">
        <f t="shared" si="13"/>
        <v>497407.66</v>
      </c>
      <c r="AI143" s="21">
        <f t="shared" si="14"/>
        <v>75768.3</v>
      </c>
      <c r="AJ143" s="86">
        <f t="shared" si="17"/>
        <v>421639.36</v>
      </c>
      <c r="AK143" s="24">
        <f t="shared" si="15"/>
        <v>758886.98</v>
      </c>
      <c r="AL143" s="25">
        <f t="shared" si="16"/>
        <v>793517.65</v>
      </c>
      <c r="AM143" s="16">
        <f t="shared" si="18"/>
        <v>-34630.670000000042</v>
      </c>
    </row>
    <row r="144" spans="1:39" ht="15" thickBot="1" x14ac:dyDescent="0.25">
      <c r="A144" s="62" t="s">
        <v>328</v>
      </c>
      <c r="B144" s="62" t="s">
        <v>49</v>
      </c>
      <c r="C144" s="88">
        <v>2552</v>
      </c>
      <c r="D144" s="89" t="s">
        <v>950</v>
      </c>
      <c r="E144" s="56" t="s">
        <v>1709</v>
      </c>
      <c r="F144" s="123">
        <v>126790.15</v>
      </c>
      <c r="G144" s="123">
        <v>2900</v>
      </c>
      <c r="H144" s="123">
        <v>112834.98</v>
      </c>
      <c r="J144" s="56">
        <v>1300834.3799999999</v>
      </c>
      <c r="K144" s="56">
        <v>14470.66</v>
      </c>
      <c r="M144" s="292">
        <v>1348</v>
      </c>
      <c r="N144" s="272">
        <v>55989.39</v>
      </c>
      <c r="P144" s="272">
        <v>1483</v>
      </c>
      <c r="S144" s="56">
        <v>45030.15</v>
      </c>
      <c r="T144" s="56">
        <v>2263113.85</v>
      </c>
      <c r="U144" s="100">
        <v>259937.66</v>
      </c>
      <c r="X144" s="100">
        <v>297498</v>
      </c>
      <c r="Z144" s="124">
        <v>427758</v>
      </c>
      <c r="AA144" s="124">
        <v>2080</v>
      </c>
      <c r="AC144" s="124">
        <v>167912.54</v>
      </c>
      <c r="AD144" s="124">
        <v>45026.19</v>
      </c>
      <c r="AH144" s="85">
        <f t="shared" si="13"/>
        <v>242525.13</v>
      </c>
      <c r="AI144" s="21">
        <f t="shared" si="14"/>
        <v>58820.39</v>
      </c>
      <c r="AJ144" s="86">
        <f t="shared" si="17"/>
        <v>183704.74</v>
      </c>
      <c r="AK144" s="24">
        <f t="shared" si="15"/>
        <v>557435.66</v>
      </c>
      <c r="AL144" s="25">
        <f t="shared" si="16"/>
        <v>642776.73</v>
      </c>
      <c r="AM144" s="16">
        <f t="shared" si="18"/>
        <v>-85341.069999999949</v>
      </c>
    </row>
    <row r="145" spans="1:39" ht="15" thickBot="1" x14ac:dyDescent="0.25">
      <c r="A145" s="62" t="s">
        <v>328</v>
      </c>
      <c r="B145" s="62" t="s">
        <v>49</v>
      </c>
      <c r="C145" s="88">
        <v>5199</v>
      </c>
      <c r="D145" s="89" t="s">
        <v>951</v>
      </c>
      <c r="E145" s="56" t="s">
        <v>1710</v>
      </c>
      <c r="F145" s="123">
        <v>229426.04</v>
      </c>
      <c r="G145" s="123">
        <v>19483.5</v>
      </c>
      <c r="H145" s="123">
        <v>344232.12</v>
      </c>
      <c r="J145" s="56">
        <v>743316.2</v>
      </c>
      <c r="K145" s="56">
        <v>30360.46</v>
      </c>
      <c r="M145" s="292">
        <v>2000</v>
      </c>
      <c r="N145" s="272">
        <v>86858.78</v>
      </c>
      <c r="P145" s="272">
        <v>2737</v>
      </c>
      <c r="Q145" s="56">
        <v>37000</v>
      </c>
      <c r="S145" s="56">
        <v>140107.18</v>
      </c>
      <c r="T145" s="56">
        <v>2512572.4500000002</v>
      </c>
      <c r="U145" s="100">
        <v>502878.1</v>
      </c>
      <c r="V145" s="100">
        <v>20000</v>
      </c>
      <c r="X145" s="100">
        <v>478999.5</v>
      </c>
      <c r="Z145" s="124">
        <v>693019.5</v>
      </c>
      <c r="AC145" s="124">
        <v>255774.59</v>
      </c>
      <c r="AD145" s="124">
        <v>18009.330000000002</v>
      </c>
      <c r="AF145" s="124">
        <v>81226.350000000006</v>
      </c>
      <c r="AH145" s="85">
        <f t="shared" si="13"/>
        <v>593141.66</v>
      </c>
      <c r="AI145" s="21">
        <f t="shared" si="14"/>
        <v>91595.78</v>
      </c>
      <c r="AJ145" s="86">
        <f t="shared" si="17"/>
        <v>501545.88</v>
      </c>
      <c r="AK145" s="24">
        <f t="shared" si="15"/>
        <v>1001877.6</v>
      </c>
      <c r="AL145" s="25">
        <f t="shared" si="16"/>
        <v>1048029.7699999999</v>
      </c>
      <c r="AM145" s="16">
        <f t="shared" si="18"/>
        <v>-46152.169999999925</v>
      </c>
    </row>
    <row r="146" spans="1:39" ht="15" thickBot="1" x14ac:dyDescent="0.25">
      <c r="A146" s="62" t="s">
        <v>328</v>
      </c>
      <c r="B146" s="62" t="s">
        <v>49</v>
      </c>
      <c r="C146" s="88">
        <v>7299</v>
      </c>
      <c r="D146" s="89" t="s">
        <v>952</v>
      </c>
      <c r="E146" s="56" t="s">
        <v>1711</v>
      </c>
      <c r="F146" s="123">
        <v>261793.74</v>
      </c>
      <c r="G146" s="123">
        <v>36423</v>
      </c>
      <c r="H146" s="123">
        <v>175698.42</v>
      </c>
      <c r="J146" s="56">
        <v>2026801.68</v>
      </c>
      <c r="K146" s="56">
        <v>773297.46</v>
      </c>
      <c r="M146" s="292">
        <v>0</v>
      </c>
      <c r="N146" s="272">
        <v>90559.42</v>
      </c>
      <c r="P146" s="272">
        <v>2404</v>
      </c>
      <c r="S146" s="56">
        <v>216126.25</v>
      </c>
      <c r="T146" s="56">
        <v>1298036.29</v>
      </c>
      <c r="U146" s="100">
        <v>551300.69999999995</v>
      </c>
      <c r="X146" s="100">
        <v>347129</v>
      </c>
      <c r="Y146" s="100">
        <v>4700</v>
      </c>
      <c r="Z146" s="124">
        <v>541919</v>
      </c>
      <c r="AC146" s="124">
        <v>295620.11</v>
      </c>
      <c r="AD146" s="124">
        <v>118002.61</v>
      </c>
      <c r="AH146" s="85">
        <f t="shared" si="13"/>
        <v>473915.16000000003</v>
      </c>
      <c r="AI146" s="21">
        <f t="shared" si="14"/>
        <v>92963.42</v>
      </c>
      <c r="AJ146" s="86">
        <f t="shared" si="17"/>
        <v>380951.74000000005</v>
      </c>
      <c r="AK146" s="24">
        <f t="shared" si="15"/>
        <v>903129.7</v>
      </c>
      <c r="AL146" s="25">
        <f t="shared" si="16"/>
        <v>955541.72</v>
      </c>
      <c r="AM146" s="16">
        <f t="shared" si="18"/>
        <v>-52412.020000000019</v>
      </c>
    </row>
    <row r="147" spans="1:39" ht="15" thickBot="1" x14ac:dyDescent="0.25">
      <c r="A147" s="62" t="s">
        <v>332</v>
      </c>
      <c r="B147" s="62" t="s">
        <v>50</v>
      </c>
      <c r="C147" s="88">
        <v>3325</v>
      </c>
      <c r="D147" s="89" t="s">
        <v>953</v>
      </c>
      <c r="E147" s="56" t="s">
        <v>1712</v>
      </c>
      <c r="F147" s="123">
        <v>562686.55000000005</v>
      </c>
      <c r="G147" s="123">
        <v>50716.1</v>
      </c>
      <c r="H147" s="123">
        <v>496176.38</v>
      </c>
      <c r="J147" s="56">
        <v>783422.12</v>
      </c>
      <c r="K147" s="56">
        <v>215219.27</v>
      </c>
      <c r="M147" s="292">
        <v>63</v>
      </c>
      <c r="N147" s="272">
        <v>72100.58</v>
      </c>
      <c r="S147" s="56">
        <v>297316.65999999997</v>
      </c>
      <c r="T147" s="56">
        <v>1854562.35</v>
      </c>
      <c r="U147" s="100">
        <v>559961.56999999995</v>
      </c>
      <c r="V147" s="100">
        <v>15000</v>
      </c>
      <c r="W147" s="100">
        <v>1047.3800000000001</v>
      </c>
      <c r="X147" s="100">
        <v>228123</v>
      </c>
      <c r="Y147" s="100">
        <v>13213.6</v>
      </c>
      <c r="Z147" s="124">
        <v>460293</v>
      </c>
      <c r="AC147" s="124">
        <v>357625.98</v>
      </c>
      <c r="AD147" s="124">
        <v>56639.67</v>
      </c>
      <c r="AH147" s="85">
        <f t="shared" si="13"/>
        <v>1109579.03</v>
      </c>
      <c r="AI147" s="21">
        <f t="shared" si="14"/>
        <v>72163.58</v>
      </c>
      <c r="AJ147" s="86">
        <f t="shared" si="17"/>
        <v>1037415.4500000001</v>
      </c>
      <c r="AK147" s="24">
        <f t="shared" si="15"/>
        <v>817345.54999999993</v>
      </c>
      <c r="AL147" s="25">
        <f t="shared" si="16"/>
        <v>874558.65</v>
      </c>
      <c r="AM147" s="16">
        <f t="shared" si="18"/>
        <v>-57213.100000000093</v>
      </c>
    </row>
    <row r="148" spans="1:39" ht="15" thickBot="1" x14ac:dyDescent="0.25">
      <c r="A148" s="62" t="s">
        <v>332</v>
      </c>
      <c r="B148" s="62" t="s">
        <v>50</v>
      </c>
      <c r="C148" s="88">
        <v>5397</v>
      </c>
      <c r="D148" s="89" t="s">
        <v>954</v>
      </c>
      <c r="E148" s="56" t="s">
        <v>1713</v>
      </c>
      <c r="F148" s="123">
        <v>1268715.68</v>
      </c>
      <c r="G148" s="123">
        <v>61477.4</v>
      </c>
      <c r="H148" s="123">
        <v>70641.990000000005</v>
      </c>
      <c r="J148" s="56">
        <v>970966.03</v>
      </c>
      <c r="K148" s="56">
        <v>461240.44</v>
      </c>
      <c r="M148" s="292">
        <v>0</v>
      </c>
      <c r="N148" s="272">
        <v>84350</v>
      </c>
      <c r="S148" s="56">
        <v>470266.16</v>
      </c>
      <c r="T148" s="56">
        <v>3974625.34</v>
      </c>
      <c r="U148" s="100">
        <v>591592.89</v>
      </c>
      <c r="V148" s="100">
        <v>35000</v>
      </c>
      <c r="X148" s="100">
        <v>266395.5</v>
      </c>
      <c r="Y148" s="100">
        <v>27191.360000000001</v>
      </c>
      <c r="Z148" s="124">
        <v>513655.5</v>
      </c>
      <c r="AC148" s="124">
        <v>224852.15</v>
      </c>
      <c r="AD148" s="124">
        <v>95224.14</v>
      </c>
      <c r="AH148" s="85">
        <f t="shared" si="13"/>
        <v>1400835.0699999998</v>
      </c>
      <c r="AI148" s="21">
        <f t="shared" si="14"/>
        <v>84350</v>
      </c>
      <c r="AJ148" s="86">
        <f t="shared" si="17"/>
        <v>1316485.0699999998</v>
      </c>
      <c r="AK148" s="24">
        <f t="shared" si="15"/>
        <v>920179.75</v>
      </c>
      <c r="AL148" s="25">
        <f t="shared" si="16"/>
        <v>833731.79</v>
      </c>
      <c r="AM148" s="16">
        <f t="shared" si="18"/>
        <v>86447.959999999963</v>
      </c>
    </row>
    <row r="149" spans="1:39" ht="15" thickBot="1" x14ac:dyDescent="0.25">
      <c r="A149" s="62" t="s">
        <v>332</v>
      </c>
      <c r="B149" s="62" t="s">
        <v>50</v>
      </c>
      <c r="C149" s="88">
        <v>2048</v>
      </c>
      <c r="D149" s="89" t="s">
        <v>955</v>
      </c>
      <c r="E149" s="56" t="s">
        <v>1714</v>
      </c>
      <c r="F149" s="123">
        <v>561617.14</v>
      </c>
      <c r="G149" s="123">
        <v>5398</v>
      </c>
      <c r="H149" s="123">
        <v>37017.18</v>
      </c>
      <c r="J149" s="56">
        <v>1092403.26</v>
      </c>
      <c r="K149" s="56">
        <v>347888.76</v>
      </c>
      <c r="L149" s="56">
        <v>3500</v>
      </c>
      <c r="M149" s="292">
        <v>9100</v>
      </c>
      <c r="N149" s="272">
        <v>45691.3</v>
      </c>
      <c r="S149" s="56">
        <v>124130.28</v>
      </c>
      <c r="T149" s="56">
        <v>2427116.52</v>
      </c>
      <c r="U149" s="100">
        <v>295976.26</v>
      </c>
      <c r="W149" s="100">
        <v>19.11</v>
      </c>
      <c r="X149" s="100">
        <v>516744.9</v>
      </c>
      <c r="Y149" s="100">
        <v>11031.84</v>
      </c>
      <c r="Z149" s="124">
        <v>592194.9</v>
      </c>
      <c r="AC149" s="124">
        <v>187635.09</v>
      </c>
      <c r="AD149" s="124">
        <v>68945.759999999995</v>
      </c>
      <c r="AG149" s="124">
        <v>650</v>
      </c>
      <c r="AH149" s="85">
        <f t="shared" si="13"/>
        <v>604032.32000000007</v>
      </c>
      <c r="AI149" s="21">
        <f t="shared" si="14"/>
        <v>54791.3</v>
      </c>
      <c r="AJ149" s="86">
        <f t="shared" si="17"/>
        <v>549241.02</v>
      </c>
      <c r="AK149" s="24">
        <f t="shared" si="15"/>
        <v>823772.11</v>
      </c>
      <c r="AL149" s="25">
        <f t="shared" si="16"/>
        <v>849425.75</v>
      </c>
      <c r="AM149" s="16">
        <f t="shared" si="18"/>
        <v>-25653.640000000014</v>
      </c>
    </row>
    <row r="150" spans="1:39" ht="15" thickBot="1" x14ac:dyDescent="0.25">
      <c r="A150" s="62" t="s">
        <v>332</v>
      </c>
      <c r="B150" s="62" t="s">
        <v>50</v>
      </c>
      <c r="C150" s="88">
        <v>5559</v>
      </c>
      <c r="D150" s="89" t="s">
        <v>956</v>
      </c>
      <c r="E150" s="56" t="s">
        <v>1715</v>
      </c>
      <c r="F150" s="123">
        <v>884620.21</v>
      </c>
      <c r="G150" s="123">
        <v>19340.55</v>
      </c>
      <c r="H150" s="123">
        <v>228990.82</v>
      </c>
      <c r="J150" s="56">
        <v>932695.8</v>
      </c>
      <c r="K150" s="56">
        <v>541326.35</v>
      </c>
      <c r="M150" s="292">
        <v>440</v>
      </c>
      <c r="N150" s="272">
        <v>76050</v>
      </c>
      <c r="P150" s="272">
        <v>2005.62</v>
      </c>
      <c r="S150" s="56">
        <v>499889.26</v>
      </c>
      <c r="T150" s="56">
        <v>2538450.7999999998</v>
      </c>
      <c r="U150" s="100">
        <v>310965.58</v>
      </c>
      <c r="X150" s="100">
        <v>632308.5</v>
      </c>
      <c r="Y150" s="100">
        <v>40872.400000000001</v>
      </c>
      <c r="Z150" s="124">
        <v>775810.5</v>
      </c>
      <c r="AC150" s="124">
        <v>235548.33</v>
      </c>
      <c r="AD150" s="124">
        <v>91290.3</v>
      </c>
      <c r="AH150" s="85">
        <f t="shared" si="13"/>
        <v>1132951.58</v>
      </c>
      <c r="AI150" s="21">
        <f t="shared" si="14"/>
        <v>78495.62</v>
      </c>
      <c r="AJ150" s="86">
        <f t="shared" si="17"/>
        <v>1054455.96</v>
      </c>
      <c r="AK150" s="24">
        <f t="shared" si="15"/>
        <v>984146.4800000001</v>
      </c>
      <c r="AL150" s="25">
        <f t="shared" si="16"/>
        <v>1102649.1299999999</v>
      </c>
      <c r="AM150" s="16">
        <f t="shared" si="18"/>
        <v>-118502.64999999979</v>
      </c>
    </row>
    <row r="151" spans="1:39" ht="15" thickBot="1" x14ac:dyDescent="0.25">
      <c r="A151" s="62" t="s">
        <v>332</v>
      </c>
      <c r="B151" s="62" t="s">
        <v>50</v>
      </c>
      <c r="C151" s="88">
        <v>3394</v>
      </c>
      <c r="D151" s="89" t="s">
        <v>957</v>
      </c>
      <c r="E151" s="56" t="s">
        <v>1716</v>
      </c>
      <c r="F151" s="123">
        <v>924373.92</v>
      </c>
      <c r="G151" s="123">
        <v>148022.35999999999</v>
      </c>
      <c r="H151" s="123">
        <v>405658</v>
      </c>
      <c r="J151" s="56">
        <v>1058025.9099999999</v>
      </c>
      <c r="K151" s="56">
        <v>429774.5</v>
      </c>
      <c r="M151" s="292">
        <v>6760</v>
      </c>
      <c r="N151" s="272">
        <v>302877.90999999997</v>
      </c>
      <c r="S151" s="56">
        <v>350515.57</v>
      </c>
      <c r="T151" s="56">
        <v>3053279.47</v>
      </c>
      <c r="U151" s="100">
        <v>868948.43</v>
      </c>
      <c r="X151" s="100">
        <v>312774</v>
      </c>
      <c r="Y151" s="100">
        <v>54925.84</v>
      </c>
      <c r="Z151" s="124">
        <v>526816</v>
      </c>
      <c r="AC151" s="124">
        <v>349623.14</v>
      </c>
      <c r="AD151" s="124">
        <v>48291.27</v>
      </c>
      <c r="AH151" s="85">
        <f t="shared" si="13"/>
        <v>1478054.28</v>
      </c>
      <c r="AI151" s="21">
        <f t="shared" si="14"/>
        <v>309637.90999999997</v>
      </c>
      <c r="AJ151" s="86">
        <f t="shared" si="17"/>
        <v>1168416.3700000001</v>
      </c>
      <c r="AK151" s="24">
        <f t="shared" si="15"/>
        <v>1236648.2700000003</v>
      </c>
      <c r="AL151" s="25">
        <f t="shared" si="16"/>
        <v>924730.41</v>
      </c>
      <c r="AM151" s="16">
        <f t="shared" si="18"/>
        <v>311917.86000000022</v>
      </c>
    </row>
    <row r="152" spans="1:39" ht="15" thickBot="1" x14ac:dyDescent="0.25">
      <c r="A152" s="62" t="s">
        <v>332</v>
      </c>
      <c r="B152" s="62" t="s">
        <v>50</v>
      </c>
      <c r="C152" s="88">
        <v>4182</v>
      </c>
      <c r="D152" s="89" t="s">
        <v>958</v>
      </c>
      <c r="E152" s="56" t="s">
        <v>1717</v>
      </c>
      <c r="F152" s="123">
        <v>596378</v>
      </c>
      <c r="G152" s="123">
        <v>20466.5</v>
      </c>
      <c r="H152" s="123">
        <v>61107.26</v>
      </c>
      <c r="J152" s="56">
        <v>261396.62</v>
      </c>
      <c r="K152" s="56">
        <v>218127.95</v>
      </c>
      <c r="M152" s="292"/>
      <c r="N152" s="272">
        <v>79430.320000000007</v>
      </c>
      <c r="S152" s="56">
        <v>356962.21</v>
      </c>
      <c r="T152" s="56">
        <v>1819262.69</v>
      </c>
      <c r="U152" s="100">
        <v>474534.08</v>
      </c>
      <c r="X152" s="100">
        <v>318874.5</v>
      </c>
      <c r="Y152" s="100">
        <v>32112.16</v>
      </c>
      <c r="Z152" s="124">
        <v>523524.5</v>
      </c>
      <c r="AC152" s="124">
        <v>161988.38</v>
      </c>
      <c r="AD152" s="124">
        <v>30901.72</v>
      </c>
      <c r="AH152" s="85">
        <f t="shared" si="13"/>
        <v>677951.76</v>
      </c>
      <c r="AI152" s="21">
        <f t="shared" si="14"/>
        <v>79430.320000000007</v>
      </c>
      <c r="AJ152" s="86">
        <f t="shared" si="17"/>
        <v>598521.43999999994</v>
      </c>
      <c r="AK152" s="24">
        <f t="shared" si="15"/>
        <v>825520.74000000011</v>
      </c>
      <c r="AL152" s="25">
        <f t="shared" si="16"/>
        <v>716414.6</v>
      </c>
      <c r="AM152" s="16">
        <f t="shared" si="18"/>
        <v>109106.14000000013</v>
      </c>
    </row>
    <row r="153" spans="1:39" ht="15" thickBot="1" x14ac:dyDescent="0.25">
      <c r="A153" s="62" t="s">
        <v>332</v>
      </c>
      <c r="B153" s="62" t="s">
        <v>50</v>
      </c>
      <c r="C153" s="88">
        <v>4497</v>
      </c>
      <c r="D153" s="89" t="s">
        <v>959</v>
      </c>
      <c r="E153" s="56" t="s">
        <v>1718</v>
      </c>
      <c r="F153" s="123">
        <v>444999.44</v>
      </c>
      <c r="G153" s="123">
        <v>9392.59</v>
      </c>
      <c r="H153" s="123">
        <v>503850.05</v>
      </c>
      <c r="J153" s="56">
        <v>1029081.83</v>
      </c>
      <c r="K153" s="56">
        <v>187401.36</v>
      </c>
      <c r="M153" s="292">
        <v>18840</v>
      </c>
      <c r="N153" s="272">
        <v>62867</v>
      </c>
      <c r="S153" s="56">
        <v>360694.4</v>
      </c>
      <c r="T153" s="56">
        <v>2522678.58</v>
      </c>
      <c r="U153" s="100">
        <v>284233.18</v>
      </c>
      <c r="X153" s="100">
        <v>578949</v>
      </c>
      <c r="Y153" s="100">
        <v>6678.04</v>
      </c>
      <c r="Z153" s="124">
        <v>675939</v>
      </c>
      <c r="AC153" s="124">
        <v>192139.33</v>
      </c>
      <c r="AD153" s="124">
        <v>64463.82</v>
      </c>
      <c r="AH153" s="85">
        <f t="shared" si="13"/>
        <v>958242.08000000007</v>
      </c>
      <c r="AI153" s="21">
        <f t="shared" si="14"/>
        <v>81707</v>
      </c>
      <c r="AJ153" s="86">
        <f t="shared" si="17"/>
        <v>876535.08000000007</v>
      </c>
      <c r="AK153" s="24">
        <f t="shared" si="15"/>
        <v>869860.22</v>
      </c>
      <c r="AL153" s="25">
        <f t="shared" si="16"/>
        <v>932542.14999999991</v>
      </c>
      <c r="AM153" s="16">
        <f t="shared" si="18"/>
        <v>-62681.929999999935</v>
      </c>
    </row>
    <row r="154" spans="1:39" ht="15" thickBot="1" x14ac:dyDescent="0.25">
      <c r="A154" s="62" t="s">
        <v>332</v>
      </c>
      <c r="B154" s="62" t="s">
        <v>50</v>
      </c>
      <c r="C154" s="88">
        <v>4239</v>
      </c>
      <c r="D154" s="89" t="s">
        <v>960</v>
      </c>
      <c r="E154" s="56" t="s">
        <v>1719</v>
      </c>
      <c r="F154" s="123">
        <v>501183.54</v>
      </c>
      <c r="G154" s="123">
        <v>5435</v>
      </c>
      <c r="H154" s="123">
        <v>101215.43</v>
      </c>
      <c r="J154" s="56">
        <v>1280088.1000000001</v>
      </c>
      <c r="K154" s="56">
        <v>327705.13</v>
      </c>
      <c r="M154" s="292">
        <v>2500</v>
      </c>
      <c r="N154" s="272">
        <v>68331.3</v>
      </c>
      <c r="S154" s="56">
        <v>321503.03000000003</v>
      </c>
      <c r="T154" s="56">
        <v>4801199.47</v>
      </c>
      <c r="U154" s="100">
        <v>373756.05</v>
      </c>
      <c r="X154" s="100">
        <v>107541</v>
      </c>
      <c r="Y154" s="100">
        <v>31908.16</v>
      </c>
      <c r="Z154" s="124">
        <v>258921</v>
      </c>
      <c r="AC154" s="124">
        <v>290929.96000000002</v>
      </c>
      <c r="AD154" s="124">
        <v>106495.02</v>
      </c>
      <c r="AH154" s="85">
        <f t="shared" si="13"/>
        <v>607833.97</v>
      </c>
      <c r="AI154" s="21">
        <f t="shared" si="14"/>
        <v>70831.3</v>
      </c>
      <c r="AJ154" s="86">
        <f t="shared" si="17"/>
        <v>537002.66999999993</v>
      </c>
      <c r="AK154" s="24">
        <f t="shared" si="15"/>
        <v>513205.20999999996</v>
      </c>
      <c r="AL154" s="25">
        <f t="shared" si="16"/>
        <v>656345.98</v>
      </c>
      <c r="AM154" s="16">
        <f t="shared" si="18"/>
        <v>-143140.77000000002</v>
      </c>
    </row>
    <row r="155" spans="1:39" ht="15" thickBot="1" x14ac:dyDescent="0.25">
      <c r="A155" s="62" t="s">
        <v>332</v>
      </c>
      <c r="B155" s="62" t="s">
        <v>50</v>
      </c>
      <c r="C155" s="88">
        <v>3891</v>
      </c>
      <c r="D155" s="89" t="s">
        <v>961</v>
      </c>
      <c r="E155" s="56" t="s">
        <v>1720</v>
      </c>
      <c r="F155" s="123">
        <v>289256.18</v>
      </c>
      <c r="G155" s="123">
        <v>90191.6</v>
      </c>
      <c r="H155" s="123">
        <v>320840.69</v>
      </c>
      <c r="J155" s="56">
        <v>1472733.92</v>
      </c>
      <c r="K155" s="56">
        <v>251146.28</v>
      </c>
      <c r="M155" s="292">
        <v>106500</v>
      </c>
      <c r="N155" s="272">
        <v>164583.66</v>
      </c>
      <c r="P155" s="272">
        <v>255.59</v>
      </c>
      <c r="S155" s="56">
        <v>975468.21</v>
      </c>
      <c r="T155" s="56">
        <v>5209136.26</v>
      </c>
      <c r="U155" s="100">
        <v>477627.96</v>
      </c>
      <c r="X155" s="100">
        <v>317422</v>
      </c>
      <c r="Y155" s="100">
        <v>28408.32</v>
      </c>
      <c r="Z155" s="124">
        <v>480622</v>
      </c>
      <c r="AC155" s="124">
        <v>236046.83</v>
      </c>
      <c r="AD155" s="124">
        <v>119453.37</v>
      </c>
      <c r="AH155" s="85">
        <f t="shared" si="13"/>
        <v>700288.47</v>
      </c>
      <c r="AI155" s="21">
        <f t="shared" si="14"/>
        <v>271339.25000000006</v>
      </c>
      <c r="AJ155" s="86">
        <f t="shared" si="17"/>
        <v>428949.21999999991</v>
      </c>
      <c r="AK155" s="24">
        <f t="shared" si="15"/>
        <v>823458.27999999991</v>
      </c>
      <c r="AL155" s="25">
        <f t="shared" si="16"/>
        <v>836122.2</v>
      </c>
      <c r="AM155" s="16">
        <f t="shared" si="18"/>
        <v>-12663.920000000042</v>
      </c>
    </row>
    <row r="156" spans="1:39" ht="15" thickBot="1" x14ac:dyDescent="0.25">
      <c r="A156" s="62" t="s">
        <v>332</v>
      </c>
      <c r="B156" s="62" t="s">
        <v>50</v>
      </c>
      <c r="C156" s="88">
        <v>3687</v>
      </c>
      <c r="D156" s="89" t="s">
        <v>962</v>
      </c>
      <c r="E156" s="56" t="s">
        <v>1721</v>
      </c>
      <c r="F156" s="123">
        <v>663084.57999999996</v>
      </c>
      <c r="G156" s="123">
        <v>68391.25</v>
      </c>
      <c r="H156" s="123">
        <v>191534.27</v>
      </c>
      <c r="J156" s="56">
        <v>955114.66</v>
      </c>
      <c r="K156" s="56">
        <v>163558.32</v>
      </c>
      <c r="M156" s="292">
        <v>3000</v>
      </c>
      <c r="N156" s="272">
        <v>97497.93</v>
      </c>
      <c r="S156" s="56">
        <v>362812.73</v>
      </c>
      <c r="T156" s="56">
        <v>2453318.4700000002</v>
      </c>
      <c r="U156" s="100">
        <v>256057.65</v>
      </c>
      <c r="X156" s="100">
        <v>259497</v>
      </c>
      <c r="Y156" s="100">
        <v>14410.72</v>
      </c>
      <c r="Z156" s="124">
        <v>323697</v>
      </c>
      <c r="AC156" s="124">
        <v>211385.38</v>
      </c>
      <c r="AD156" s="124">
        <v>66655.83</v>
      </c>
      <c r="AH156" s="85">
        <f t="shared" si="13"/>
        <v>923010.1</v>
      </c>
      <c r="AI156" s="21">
        <f t="shared" si="14"/>
        <v>100497.93</v>
      </c>
      <c r="AJ156" s="86">
        <f t="shared" si="17"/>
        <v>822512.16999999993</v>
      </c>
      <c r="AK156" s="24">
        <f t="shared" si="15"/>
        <v>529965.37</v>
      </c>
      <c r="AL156" s="25">
        <f t="shared" si="16"/>
        <v>601738.21</v>
      </c>
      <c r="AM156" s="16">
        <f t="shared" si="18"/>
        <v>-71772.839999999967</v>
      </c>
    </row>
    <row r="157" spans="1:39" ht="15" thickBot="1" x14ac:dyDescent="0.25">
      <c r="A157" s="62" t="s">
        <v>332</v>
      </c>
      <c r="B157" s="62" t="s">
        <v>50</v>
      </c>
      <c r="C157" s="88">
        <v>7013</v>
      </c>
      <c r="D157" s="89" t="s">
        <v>963</v>
      </c>
      <c r="E157" s="56" t="s">
        <v>1722</v>
      </c>
      <c r="F157" s="123">
        <v>911745.27</v>
      </c>
      <c r="G157" s="123">
        <v>119895.99</v>
      </c>
      <c r="H157" s="123">
        <v>312104.62</v>
      </c>
      <c r="J157" s="56">
        <v>336346.92</v>
      </c>
      <c r="K157" s="56">
        <v>1419156.34</v>
      </c>
      <c r="M157" s="292">
        <v>12740</v>
      </c>
      <c r="N157" s="272">
        <v>103406.23</v>
      </c>
      <c r="Q157" s="56">
        <v>3100</v>
      </c>
      <c r="S157" s="56">
        <v>466613.94</v>
      </c>
      <c r="T157" s="56">
        <v>4517827.99</v>
      </c>
      <c r="U157" s="100">
        <v>626025.68999999994</v>
      </c>
      <c r="X157" s="100">
        <v>458304</v>
      </c>
      <c r="Y157" s="100">
        <v>37233.57</v>
      </c>
      <c r="Z157" s="124">
        <v>615606.44999999995</v>
      </c>
      <c r="AC157" s="124">
        <v>192697.33</v>
      </c>
      <c r="AD157" s="124">
        <v>63057.09</v>
      </c>
      <c r="AH157" s="85">
        <f t="shared" si="13"/>
        <v>1343745.88</v>
      </c>
      <c r="AI157" s="21">
        <f t="shared" si="14"/>
        <v>116146.23</v>
      </c>
      <c r="AJ157" s="86">
        <f t="shared" si="17"/>
        <v>1227599.6499999999</v>
      </c>
      <c r="AK157" s="24">
        <f t="shared" si="15"/>
        <v>1121563.26</v>
      </c>
      <c r="AL157" s="25">
        <f t="shared" si="16"/>
        <v>871360.86999999988</v>
      </c>
      <c r="AM157" s="16">
        <f t="shared" si="18"/>
        <v>250202.39000000013</v>
      </c>
    </row>
    <row r="158" spans="1:39" ht="15" thickBot="1" x14ac:dyDescent="0.25">
      <c r="A158" s="62" t="s">
        <v>332</v>
      </c>
      <c r="B158" s="62" t="s">
        <v>50</v>
      </c>
      <c r="C158" s="88">
        <v>4588</v>
      </c>
      <c r="D158" s="89" t="s">
        <v>964</v>
      </c>
      <c r="E158" s="56" t="s">
        <v>1723</v>
      </c>
      <c r="F158" s="123">
        <v>792067.04</v>
      </c>
      <c r="G158" s="123">
        <v>12225.5</v>
      </c>
      <c r="H158" s="123">
        <v>28731.22</v>
      </c>
      <c r="J158" s="56">
        <v>609685.53</v>
      </c>
      <c r="K158" s="56">
        <v>179287.29</v>
      </c>
      <c r="M158" s="292">
        <v>0</v>
      </c>
      <c r="N158" s="272">
        <v>63942.35</v>
      </c>
      <c r="S158" s="56">
        <v>379920.23</v>
      </c>
      <c r="T158" s="56">
        <v>3061336.79</v>
      </c>
      <c r="U158" s="100">
        <v>430139.32</v>
      </c>
      <c r="X158" s="100">
        <v>369663</v>
      </c>
      <c r="Y158" s="100">
        <v>32626.720000000001</v>
      </c>
      <c r="Z158" s="124">
        <v>516303</v>
      </c>
      <c r="AC158" s="124">
        <v>278819.5</v>
      </c>
      <c r="AD158" s="124">
        <v>75952.14</v>
      </c>
      <c r="AH158" s="85">
        <f t="shared" si="13"/>
        <v>833023.76</v>
      </c>
      <c r="AI158" s="21">
        <f t="shared" si="14"/>
        <v>63942.35</v>
      </c>
      <c r="AJ158" s="86">
        <f t="shared" si="17"/>
        <v>769081.41</v>
      </c>
      <c r="AK158" s="24">
        <f t="shared" si="15"/>
        <v>832429.04</v>
      </c>
      <c r="AL158" s="25">
        <f t="shared" si="16"/>
        <v>871074.64</v>
      </c>
      <c r="AM158" s="16">
        <f t="shared" si="18"/>
        <v>-38645.599999999977</v>
      </c>
    </row>
    <row r="159" spans="1:39" ht="15" thickBot="1" x14ac:dyDescent="0.25">
      <c r="A159" s="62" t="s">
        <v>332</v>
      </c>
      <c r="B159" s="62" t="s">
        <v>50</v>
      </c>
      <c r="C159" s="88">
        <v>2353</v>
      </c>
      <c r="D159" s="89" t="s">
        <v>965</v>
      </c>
      <c r="E159" s="56" t="s">
        <v>1724</v>
      </c>
      <c r="F159" s="123">
        <v>519290.02</v>
      </c>
      <c r="G159" s="123">
        <v>18706.5</v>
      </c>
      <c r="H159" s="123">
        <v>221648.98</v>
      </c>
      <c r="J159" s="56">
        <v>1783741.19</v>
      </c>
      <c r="K159" s="56">
        <v>546759.85</v>
      </c>
      <c r="M159" s="292">
        <v>0</v>
      </c>
      <c r="N159" s="272">
        <v>196226.79</v>
      </c>
      <c r="S159" s="56">
        <v>192873.54</v>
      </c>
      <c r="T159" s="56">
        <v>2227904.62</v>
      </c>
      <c r="U159" s="100">
        <v>373445.23</v>
      </c>
      <c r="X159" s="100">
        <v>320279.40000000002</v>
      </c>
      <c r="Y159" s="100">
        <v>11806.16</v>
      </c>
      <c r="Z159" s="124">
        <v>468153.4</v>
      </c>
      <c r="AC159" s="124">
        <v>117946.3</v>
      </c>
      <c r="AD159" s="124">
        <v>19764.400000000001</v>
      </c>
      <c r="AH159" s="85">
        <f t="shared" si="13"/>
        <v>759645.5</v>
      </c>
      <c r="AI159" s="21">
        <f t="shared" si="14"/>
        <v>196226.79</v>
      </c>
      <c r="AJ159" s="86">
        <f t="shared" si="17"/>
        <v>563418.71</v>
      </c>
      <c r="AK159" s="24">
        <f t="shared" si="15"/>
        <v>705530.79</v>
      </c>
      <c r="AL159" s="25">
        <f t="shared" si="16"/>
        <v>605864.10000000009</v>
      </c>
      <c r="AM159" s="16">
        <f t="shared" si="18"/>
        <v>99666.689999999944</v>
      </c>
    </row>
    <row r="160" spans="1:39" ht="15" thickBot="1" x14ac:dyDescent="0.25">
      <c r="A160" s="62" t="s">
        <v>332</v>
      </c>
      <c r="B160" s="62" t="s">
        <v>50</v>
      </c>
      <c r="C160" s="88">
        <v>3206</v>
      </c>
      <c r="D160" s="89" t="s">
        <v>966</v>
      </c>
      <c r="E160" s="56" t="s">
        <v>1725</v>
      </c>
      <c r="F160" s="123">
        <v>675546.12</v>
      </c>
      <c r="G160" s="123">
        <v>72971.100000000006</v>
      </c>
      <c r="H160" s="123">
        <v>233489.92000000001</v>
      </c>
      <c r="J160" s="56">
        <v>1423458.79</v>
      </c>
      <c r="K160" s="56">
        <v>273551.06</v>
      </c>
      <c r="M160" s="292">
        <v>3000</v>
      </c>
      <c r="N160" s="272">
        <v>122662.6</v>
      </c>
      <c r="S160" s="56">
        <v>247322.07</v>
      </c>
      <c r="T160" s="56">
        <v>1652500.79</v>
      </c>
      <c r="U160" s="100">
        <v>445004</v>
      </c>
      <c r="X160" s="100">
        <v>130452</v>
      </c>
      <c r="Y160" s="100">
        <v>3190</v>
      </c>
      <c r="Z160" s="124">
        <v>292842</v>
      </c>
      <c r="AC160" s="124">
        <v>190148.35</v>
      </c>
      <c r="AD160" s="124">
        <v>55689.87</v>
      </c>
      <c r="AH160" s="85">
        <f t="shared" si="13"/>
        <v>982007.14</v>
      </c>
      <c r="AI160" s="21">
        <f t="shared" si="14"/>
        <v>125662.6</v>
      </c>
      <c r="AJ160" s="86">
        <f t="shared" si="17"/>
        <v>856344.54</v>
      </c>
      <c r="AK160" s="24">
        <f t="shared" si="15"/>
        <v>578646</v>
      </c>
      <c r="AL160" s="25">
        <f t="shared" si="16"/>
        <v>538680.22</v>
      </c>
      <c r="AM160" s="16">
        <f t="shared" si="18"/>
        <v>39965.780000000028</v>
      </c>
    </row>
    <row r="161" spans="1:40" ht="15" thickBot="1" x14ac:dyDescent="0.25">
      <c r="A161" s="62" t="s">
        <v>332</v>
      </c>
      <c r="B161" s="62" t="s">
        <v>50</v>
      </c>
      <c r="C161" s="88">
        <v>2498</v>
      </c>
      <c r="D161" s="89" t="s">
        <v>967</v>
      </c>
      <c r="E161" s="56" t="s">
        <v>1726</v>
      </c>
      <c r="F161" s="123">
        <v>698994.03</v>
      </c>
      <c r="G161" s="123">
        <v>0</v>
      </c>
      <c r="H161" s="123">
        <v>32558.560000000001</v>
      </c>
      <c r="J161" s="56">
        <v>1277479.8700000001</v>
      </c>
      <c r="K161" s="56">
        <v>419424.38</v>
      </c>
      <c r="M161" s="292"/>
      <c r="N161" s="272">
        <v>129368.57</v>
      </c>
      <c r="S161" s="56">
        <v>209121.19</v>
      </c>
      <c r="T161" s="56">
        <v>2038406.69</v>
      </c>
      <c r="U161" s="100">
        <v>255162.57</v>
      </c>
      <c r="X161" s="100">
        <v>275860.5</v>
      </c>
      <c r="Y161" s="100">
        <v>2000</v>
      </c>
      <c r="Z161" s="124">
        <v>348805.5</v>
      </c>
      <c r="AB161" s="124">
        <v>3390</v>
      </c>
      <c r="AC161" s="124">
        <v>93274.559999999998</v>
      </c>
      <c r="AD161" s="124">
        <v>118482.27</v>
      </c>
      <c r="AH161" s="85">
        <f t="shared" si="13"/>
        <v>731552.59000000008</v>
      </c>
      <c r="AI161" s="21">
        <f t="shared" si="14"/>
        <v>129368.57</v>
      </c>
      <c r="AJ161" s="86">
        <f t="shared" si="17"/>
        <v>602184.02</v>
      </c>
      <c r="AK161" s="24">
        <f t="shared" si="15"/>
        <v>533023.07000000007</v>
      </c>
      <c r="AL161" s="25">
        <f t="shared" si="16"/>
        <v>563952.32999999996</v>
      </c>
      <c r="AM161" s="16">
        <f t="shared" si="18"/>
        <v>-30929.259999999893</v>
      </c>
    </row>
    <row r="162" spans="1:40" ht="15" thickBot="1" x14ac:dyDescent="0.25">
      <c r="A162" s="62" t="s">
        <v>332</v>
      </c>
      <c r="B162" s="62" t="s">
        <v>50</v>
      </c>
      <c r="C162" s="88">
        <v>4052</v>
      </c>
      <c r="D162" s="89" t="s">
        <v>968</v>
      </c>
      <c r="E162" s="56" t="s">
        <v>1727</v>
      </c>
      <c r="F162" s="123">
        <v>791845.13</v>
      </c>
      <c r="G162" s="123">
        <v>16445.73</v>
      </c>
      <c r="H162" s="123">
        <v>79088.81</v>
      </c>
      <c r="J162" s="56">
        <v>1199873.43</v>
      </c>
      <c r="K162" s="56">
        <v>331364.90999999997</v>
      </c>
      <c r="M162" s="292">
        <v>0</v>
      </c>
      <c r="N162" s="272">
        <v>74050</v>
      </c>
      <c r="S162" s="56">
        <v>440615.16</v>
      </c>
      <c r="T162" s="56">
        <v>2546107.46</v>
      </c>
      <c r="U162" s="100">
        <v>505360.67</v>
      </c>
      <c r="X162" s="100">
        <v>286632.5</v>
      </c>
      <c r="Y162" s="100">
        <v>29554.19</v>
      </c>
      <c r="Z162" s="124">
        <v>454659.25</v>
      </c>
      <c r="AC162" s="124">
        <v>234564.62</v>
      </c>
      <c r="AD162" s="124">
        <v>74136.600000000006</v>
      </c>
      <c r="AG162" s="124">
        <v>10668</v>
      </c>
      <c r="AH162" s="85">
        <f t="shared" si="13"/>
        <v>887379.66999999993</v>
      </c>
      <c r="AI162" s="21">
        <f t="shared" si="14"/>
        <v>74050</v>
      </c>
      <c r="AJ162" s="86">
        <f t="shared" si="17"/>
        <v>813329.66999999993</v>
      </c>
      <c r="AK162" s="24">
        <f t="shared" si="15"/>
        <v>821547.35999999987</v>
      </c>
      <c r="AL162" s="25">
        <f t="shared" si="16"/>
        <v>774028.47</v>
      </c>
      <c r="AM162" s="16">
        <f t="shared" si="18"/>
        <v>47518.889999999898</v>
      </c>
    </row>
    <row r="163" spans="1:40" ht="15" thickBot="1" x14ac:dyDescent="0.25">
      <c r="A163" s="62" t="s">
        <v>332</v>
      </c>
      <c r="B163" s="62" t="s">
        <v>50</v>
      </c>
      <c r="C163" s="88">
        <v>2478</v>
      </c>
      <c r="D163" s="89" t="s">
        <v>969</v>
      </c>
      <c r="E163" s="56" t="s">
        <v>1728</v>
      </c>
      <c r="F163" s="123">
        <v>423029.15</v>
      </c>
      <c r="G163" s="123">
        <v>36454.81</v>
      </c>
      <c r="H163" s="123">
        <v>34918.550000000003</v>
      </c>
      <c r="J163" s="56">
        <v>352593.04</v>
      </c>
      <c r="K163" s="56">
        <v>378605.31</v>
      </c>
      <c r="M163" s="292">
        <v>9154</v>
      </c>
      <c r="N163" s="272">
        <v>56100</v>
      </c>
      <c r="S163" s="56">
        <v>253570.52</v>
      </c>
      <c r="T163" s="56">
        <v>2320392.7599999998</v>
      </c>
      <c r="U163" s="100">
        <v>418739.29</v>
      </c>
      <c r="W163" s="100">
        <v>8.67</v>
      </c>
      <c r="X163" s="100">
        <v>207805.5</v>
      </c>
      <c r="Y163" s="100">
        <v>11625.52</v>
      </c>
      <c r="Z163" s="124">
        <v>330365.5</v>
      </c>
      <c r="AC163" s="124">
        <v>212479.76</v>
      </c>
      <c r="AD163" s="124">
        <v>69856.72</v>
      </c>
      <c r="AH163" s="85">
        <f t="shared" si="13"/>
        <v>494402.51</v>
      </c>
      <c r="AI163" s="21">
        <f t="shared" si="14"/>
        <v>65254</v>
      </c>
      <c r="AJ163" s="86">
        <f t="shared" si="17"/>
        <v>429148.51</v>
      </c>
      <c r="AK163" s="24">
        <f t="shared" si="15"/>
        <v>638178.98</v>
      </c>
      <c r="AL163" s="25">
        <f t="shared" si="16"/>
        <v>612701.98</v>
      </c>
      <c r="AM163" s="16">
        <f t="shared" si="18"/>
        <v>25477</v>
      </c>
    </row>
    <row r="164" spans="1:40" ht="15" thickBot="1" x14ac:dyDescent="0.25">
      <c r="A164" s="62" t="s">
        <v>332</v>
      </c>
      <c r="B164" s="62" t="s">
        <v>50</v>
      </c>
      <c r="C164" s="88">
        <v>2353</v>
      </c>
      <c r="D164" s="89" t="s">
        <v>970</v>
      </c>
      <c r="E164" s="56" t="s">
        <v>1777</v>
      </c>
      <c r="F164" s="123">
        <v>672048.94</v>
      </c>
      <c r="G164" s="123">
        <v>27347.5</v>
      </c>
      <c r="H164" s="123">
        <v>146989.07999999999</v>
      </c>
      <c r="J164" s="56">
        <v>1136931.93</v>
      </c>
      <c r="K164" s="56">
        <v>473204.24</v>
      </c>
      <c r="M164" s="292">
        <v>4000</v>
      </c>
      <c r="N164" s="272">
        <v>64451.64</v>
      </c>
      <c r="S164" s="56">
        <v>248865.98</v>
      </c>
      <c r="T164" s="56">
        <v>2754433.99</v>
      </c>
      <c r="U164" s="100">
        <v>427094.79</v>
      </c>
      <c r="X164" s="100">
        <v>284991</v>
      </c>
      <c r="Y164" s="100">
        <v>14029.32</v>
      </c>
      <c r="Z164" s="124">
        <v>425811</v>
      </c>
      <c r="AC164" s="124">
        <v>212981</v>
      </c>
      <c r="AD164" s="124">
        <v>99837.78</v>
      </c>
      <c r="AH164" s="85">
        <f t="shared" si="13"/>
        <v>846385.5199999999</v>
      </c>
      <c r="AI164" s="21">
        <f t="shared" si="14"/>
        <v>68451.64</v>
      </c>
      <c r="AJ164" s="86">
        <f t="shared" si="17"/>
        <v>777933.87999999989</v>
      </c>
      <c r="AK164" s="24">
        <f t="shared" si="15"/>
        <v>726115.11</v>
      </c>
      <c r="AL164" s="25">
        <f t="shared" si="16"/>
        <v>738629.78</v>
      </c>
      <c r="AM164" s="16">
        <f t="shared" si="18"/>
        <v>-12514.670000000042</v>
      </c>
    </row>
    <row r="165" spans="1:40" ht="15" thickBot="1" x14ac:dyDescent="0.25">
      <c r="A165" s="62" t="s">
        <v>332</v>
      </c>
      <c r="B165" s="62" t="s">
        <v>50</v>
      </c>
      <c r="C165" s="88">
        <v>5363</v>
      </c>
      <c r="D165" s="89" t="s">
        <v>971</v>
      </c>
      <c r="E165" s="56" t="s">
        <v>1781</v>
      </c>
      <c r="F165" s="123">
        <v>909790.85</v>
      </c>
      <c r="G165" s="123">
        <v>1997</v>
      </c>
      <c r="H165" s="123">
        <v>101046.32</v>
      </c>
      <c r="J165" s="56">
        <v>534530</v>
      </c>
      <c r="K165" s="56">
        <v>261086.48</v>
      </c>
      <c r="M165" s="292">
        <v>27172</v>
      </c>
      <c r="N165" s="272">
        <v>66268</v>
      </c>
      <c r="O165" s="272">
        <v>16900</v>
      </c>
      <c r="S165" s="56">
        <v>738432.83</v>
      </c>
      <c r="T165" s="56">
        <v>4164124</v>
      </c>
      <c r="U165" s="100">
        <v>519773.66</v>
      </c>
      <c r="X165" s="100">
        <v>466263</v>
      </c>
      <c r="Y165" s="100">
        <v>31065.599999999999</v>
      </c>
      <c r="Z165" s="124">
        <v>592833</v>
      </c>
      <c r="AC165" s="124">
        <v>287517.59999999998</v>
      </c>
      <c r="AD165" s="124">
        <v>24627.51</v>
      </c>
      <c r="AH165" s="85">
        <f t="shared" si="13"/>
        <v>1012834.1699999999</v>
      </c>
      <c r="AI165" s="21">
        <f t="shared" si="14"/>
        <v>110340</v>
      </c>
      <c r="AJ165" s="86">
        <f t="shared" si="17"/>
        <v>902494.16999999993</v>
      </c>
      <c r="AK165" s="24">
        <f t="shared" si="15"/>
        <v>1017102.2599999999</v>
      </c>
      <c r="AL165" s="25">
        <f t="shared" si="16"/>
        <v>904978.11</v>
      </c>
      <c r="AM165" s="16">
        <f t="shared" si="18"/>
        <v>112124.14999999991</v>
      </c>
    </row>
    <row r="166" spans="1:40" ht="15" thickBot="1" x14ac:dyDescent="0.25">
      <c r="A166" s="62" t="s">
        <v>332</v>
      </c>
      <c r="B166" s="62" t="s">
        <v>50</v>
      </c>
      <c r="C166" s="88">
        <v>2121</v>
      </c>
      <c r="D166" s="89" t="s">
        <v>972</v>
      </c>
      <c r="E166" s="56" t="s">
        <v>1785</v>
      </c>
      <c r="F166" s="123">
        <v>551383.86</v>
      </c>
      <c r="G166" s="123">
        <v>2430.31</v>
      </c>
      <c r="H166" s="123">
        <v>280287.5</v>
      </c>
      <c r="J166" s="56">
        <v>1008109.42</v>
      </c>
      <c r="K166" s="56">
        <v>334367.49</v>
      </c>
      <c r="M166" s="292">
        <v>0</v>
      </c>
      <c r="N166" s="272">
        <v>129430.29</v>
      </c>
      <c r="S166" s="56">
        <v>199922.07</v>
      </c>
      <c r="T166" s="56">
        <v>3254719.47</v>
      </c>
      <c r="U166" s="100">
        <v>348648.5</v>
      </c>
      <c r="W166" s="100">
        <v>0.63</v>
      </c>
      <c r="X166" s="100">
        <v>203836.5</v>
      </c>
      <c r="Y166" s="100">
        <v>12728.64</v>
      </c>
      <c r="Z166" s="124">
        <v>297106.5</v>
      </c>
      <c r="AC166" s="124">
        <v>126431.95</v>
      </c>
      <c r="AD166" s="124">
        <v>80447.33</v>
      </c>
      <c r="AH166" s="85">
        <f t="shared" si="13"/>
        <v>834101.67</v>
      </c>
      <c r="AI166" s="21">
        <f t="shared" si="14"/>
        <v>129430.29</v>
      </c>
      <c r="AJ166" s="86">
        <f t="shared" si="17"/>
        <v>704671.38</v>
      </c>
      <c r="AK166" s="24">
        <f t="shared" si="15"/>
        <v>565214.27</v>
      </c>
      <c r="AL166" s="25">
        <f t="shared" si="16"/>
        <v>503985.78</v>
      </c>
      <c r="AM166" s="16">
        <f t="shared" si="18"/>
        <v>61228.489999999991</v>
      </c>
    </row>
    <row r="167" spans="1:40" ht="15" thickBot="1" x14ac:dyDescent="0.25">
      <c r="A167" s="62" t="s">
        <v>334</v>
      </c>
      <c r="B167" s="62" t="s">
        <v>51</v>
      </c>
      <c r="C167" s="88">
        <v>5006</v>
      </c>
      <c r="D167" s="89" t="s">
        <v>973</v>
      </c>
      <c r="E167" s="56" t="s">
        <v>1729</v>
      </c>
      <c r="F167" s="123">
        <v>563331.35</v>
      </c>
      <c r="G167" s="123">
        <v>450963.49</v>
      </c>
      <c r="H167" s="123">
        <v>60610.65</v>
      </c>
      <c r="J167" s="56">
        <v>496537.61</v>
      </c>
      <c r="K167" s="56">
        <v>493493.32</v>
      </c>
      <c r="M167" s="292">
        <v>3000</v>
      </c>
      <c r="N167" s="272">
        <v>103922.12</v>
      </c>
      <c r="P167" s="272">
        <v>0</v>
      </c>
      <c r="R167" s="56">
        <v>38010.5</v>
      </c>
      <c r="T167" s="56">
        <v>4774273.9400000004</v>
      </c>
      <c r="U167" s="100">
        <v>337927.6</v>
      </c>
      <c r="X167" s="100">
        <v>197599.5</v>
      </c>
      <c r="Z167" s="124">
        <v>329729.5</v>
      </c>
      <c r="AC167" s="124">
        <v>202246.95</v>
      </c>
      <c r="AD167" s="124">
        <v>83406.3</v>
      </c>
      <c r="AH167" s="85">
        <f t="shared" si="13"/>
        <v>1074905.49</v>
      </c>
      <c r="AI167" s="21">
        <f t="shared" si="14"/>
        <v>106922.12</v>
      </c>
      <c r="AJ167" s="86">
        <f t="shared" si="17"/>
        <v>967983.37</v>
      </c>
      <c r="AK167" s="24">
        <f t="shared" si="15"/>
        <v>535527.1</v>
      </c>
      <c r="AL167" s="25">
        <f t="shared" si="16"/>
        <v>615382.75</v>
      </c>
      <c r="AM167" s="16">
        <f t="shared" si="18"/>
        <v>-79855.650000000023</v>
      </c>
    </row>
    <row r="168" spans="1:40" ht="15" thickBot="1" x14ac:dyDescent="0.25">
      <c r="A168" s="62" t="s">
        <v>334</v>
      </c>
      <c r="B168" s="62" t="s">
        <v>51</v>
      </c>
      <c r="C168" s="88">
        <v>2343</v>
      </c>
      <c r="D168" s="89" t="s">
        <v>974</v>
      </c>
      <c r="E168" s="56" t="s">
        <v>1730</v>
      </c>
      <c r="F168" s="123">
        <v>269337.67</v>
      </c>
      <c r="G168" s="123">
        <v>20019.95</v>
      </c>
      <c r="H168" s="123">
        <v>31094.82</v>
      </c>
      <c r="J168" s="56">
        <v>904117.97</v>
      </c>
      <c r="K168" s="56">
        <v>413041.39</v>
      </c>
      <c r="M168" s="292">
        <v>1000</v>
      </c>
      <c r="N168" s="272">
        <v>80250</v>
      </c>
      <c r="P168" s="272">
        <v>0</v>
      </c>
      <c r="R168" s="56">
        <v>-260256.04</v>
      </c>
      <c r="S168" s="56">
        <v>-6050</v>
      </c>
      <c r="T168" s="56">
        <v>3320080.98</v>
      </c>
      <c r="U168" s="100">
        <v>216557.05</v>
      </c>
      <c r="X168" s="100">
        <v>481755</v>
      </c>
      <c r="Y168" s="100">
        <v>7880</v>
      </c>
      <c r="Z168" s="124">
        <v>543735</v>
      </c>
      <c r="AC168" s="124">
        <v>150517.25</v>
      </c>
      <c r="AD168" s="124">
        <v>82779.03</v>
      </c>
      <c r="AH168" s="85">
        <f t="shared" si="13"/>
        <v>320452.44</v>
      </c>
      <c r="AI168" s="21">
        <f t="shared" si="14"/>
        <v>81250</v>
      </c>
      <c r="AJ168" s="86">
        <f t="shared" si="17"/>
        <v>239202.44</v>
      </c>
      <c r="AK168" s="24">
        <f t="shared" si="15"/>
        <v>706192.05</v>
      </c>
      <c r="AL168" s="25">
        <f t="shared" si="16"/>
        <v>777031.28</v>
      </c>
      <c r="AM168" s="16">
        <f t="shared" si="18"/>
        <v>-70839.229999999981</v>
      </c>
    </row>
    <row r="169" spans="1:40" ht="15" thickBot="1" x14ac:dyDescent="0.25">
      <c r="A169" s="62" t="s">
        <v>334</v>
      </c>
      <c r="B169" s="62" t="s">
        <v>51</v>
      </c>
      <c r="C169" s="88">
        <v>2524</v>
      </c>
      <c r="D169" s="89" t="s">
        <v>975</v>
      </c>
      <c r="E169" s="56" t="s">
        <v>1731</v>
      </c>
      <c r="F169" s="123">
        <v>192220.79</v>
      </c>
      <c r="G169" s="123">
        <v>192354.47</v>
      </c>
      <c r="H169" s="123">
        <v>34333.480000000003</v>
      </c>
      <c r="J169" s="56">
        <v>859662.24</v>
      </c>
      <c r="K169" s="56">
        <v>327169.44</v>
      </c>
      <c r="M169" s="292">
        <v>3000</v>
      </c>
      <c r="N169" s="272">
        <v>71321.539999999994</v>
      </c>
      <c r="P169" s="272">
        <v>704.36</v>
      </c>
      <c r="R169" s="56">
        <v>-239048.11</v>
      </c>
      <c r="S169" s="56">
        <v>3675</v>
      </c>
      <c r="T169" s="56">
        <v>2333757.04</v>
      </c>
      <c r="U169" s="100">
        <v>292868.12</v>
      </c>
      <c r="X169" s="100">
        <v>348810</v>
      </c>
      <c r="Z169" s="124">
        <v>446920</v>
      </c>
      <c r="AC169" s="124">
        <v>244664.09</v>
      </c>
      <c r="AD169" s="124">
        <v>69045.539999999994</v>
      </c>
      <c r="AH169" s="85">
        <f t="shared" si="13"/>
        <v>418908.74</v>
      </c>
      <c r="AI169" s="21">
        <f t="shared" si="14"/>
        <v>75025.899999999994</v>
      </c>
      <c r="AJ169" s="86">
        <f t="shared" si="17"/>
        <v>343882.83999999997</v>
      </c>
      <c r="AK169" s="24">
        <f t="shared" si="15"/>
        <v>641678.12</v>
      </c>
      <c r="AL169" s="25">
        <f t="shared" si="16"/>
        <v>760629.63</v>
      </c>
      <c r="AM169" s="16">
        <f t="shared" si="18"/>
        <v>-118951.51000000001</v>
      </c>
    </row>
    <row r="170" spans="1:40" ht="15" thickBot="1" x14ac:dyDescent="0.25">
      <c r="A170" s="62" t="s">
        <v>334</v>
      </c>
      <c r="B170" s="62" t="s">
        <v>51</v>
      </c>
      <c r="C170" s="88">
        <v>6272</v>
      </c>
      <c r="D170" s="89" t="s">
        <v>976</v>
      </c>
      <c r="E170" s="56" t="s">
        <v>1732</v>
      </c>
      <c r="F170" s="123">
        <v>1379022.38</v>
      </c>
      <c r="G170" s="123">
        <v>309706.86</v>
      </c>
      <c r="H170" s="123">
        <v>91173.34</v>
      </c>
      <c r="J170" s="56">
        <v>130963.96</v>
      </c>
      <c r="K170" s="56">
        <v>301402.77</v>
      </c>
      <c r="M170" s="292">
        <v>4840</v>
      </c>
      <c r="N170" s="272">
        <v>105118.7</v>
      </c>
      <c r="R170" s="56">
        <v>541546.69999999995</v>
      </c>
      <c r="S170" s="56">
        <v>18750.990000000002</v>
      </c>
      <c r="T170" s="56">
        <v>2500833.27</v>
      </c>
      <c r="U170" s="100">
        <v>404459.98</v>
      </c>
      <c r="X170" s="100">
        <v>339186</v>
      </c>
      <c r="Z170" s="124">
        <v>525628</v>
      </c>
      <c r="AC170" s="124">
        <v>211358.98</v>
      </c>
      <c r="AD170" s="124">
        <v>46938.3</v>
      </c>
      <c r="AH170" s="85">
        <f t="shared" si="13"/>
        <v>1779902.5799999998</v>
      </c>
      <c r="AI170" s="21">
        <f t="shared" si="14"/>
        <v>109958.7</v>
      </c>
      <c r="AJ170" s="86">
        <f t="shared" si="17"/>
        <v>1669943.88</v>
      </c>
      <c r="AK170" s="24">
        <f t="shared" si="15"/>
        <v>743645.98</v>
      </c>
      <c r="AL170" s="25">
        <f t="shared" si="16"/>
        <v>783925.28</v>
      </c>
      <c r="AM170" s="16">
        <f t="shared" si="18"/>
        <v>-40279.300000000047</v>
      </c>
    </row>
    <row r="171" spans="1:40" ht="15" thickBot="1" x14ac:dyDescent="0.25">
      <c r="A171" s="62" t="s">
        <v>334</v>
      </c>
      <c r="B171" s="62" t="s">
        <v>51</v>
      </c>
      <c r="C171" s="88">
        <v>5818</v>
      </c>
      <c r="D171" s="89" t="s">
        <v>977</v>
      </c>
      <c r="E171" s="56" t="s">
        <v>1733</v>
      </c>
      <c r="F171" s="123">
        <v>1920126.17</v>
      </c>
      <c r="G171" s="123">
        <v>1906448.94</v>
      </c>
      <c r="H171" s="123">
        <v>93552.9</v>
      </c>
      <c r="J171" s="56">
        <v>576622.38</v>
      </c>
      <c r="K171" s="56">
        <v>762802.67</v>
      </c>
      <c r="M171" s="292">
        <v>1400</v>
      </c>
      <c r="N171" s="272">
        <v>142347.98000000001</v>
      </c>
      <c r="P171" s="272">
        <v>0</v>
      </c>
      <c r="R171" s="56">
        <v>1408404.31</v>
      </c>
      <c r="S171" s="56">
        <v>216</v>
      </c>
      <c r="T171" s="56">
        <v>1757956.06</v>
      </c>
      <c r="U171" s="100">
        <v>832888.77</v>
      </c>
      <c r="V171" s="100">
        <v>85000</v>
      </c>
      <c r="X171" s="100">
        <v>368716.5</v>
      </c>
      <c r="Z171" s="124">
        <v>517546.5</v>
      </c>
      <c r="AC171" s="124">
        <v>337514.06</v>
      </c>
      <c r="AD171" s="124">
        <v>100227.44</v>
      </c>
      <c r="AG171" s="124">
        <v>21600</v>
      </c>
      <c r="AH171" s="85">
        <f t="shared" si="13"/>
        <v>3920128.01</v>
      </c>
      <c r="AI171" s="21">
        <f t="shared" si="14"/>
        <v>143747.98000000001</v>
      </c>
      <c r="AJ171" s="86">
        <f t="shared" si="17"/>
        <v>3776380.03</v>
      </c>
      <c r="AK171" s="24">
        <f t="shared" si="15"/>
        <v>1286605.27</v>
      </c>
      <c r="AL171" s="25">
        <f t="shared" si="16"/>
        <v>976888</v>
      </c>
      <c r="AM171" s="16">
        <f t="shared" si="18"/>
        <v>309717.27</v>
      </c>
    </row>
    <row r="172" spans="1:40" ht="15" thickBot="1" x14ac:dyDescent="0.25">
      <c r="A172" s="62" t="s">
        <v>334</v>
      </c>
      <c r="B172" s="62" t="s">
        <v>51</v>
      </c>
      <c r="C172" s="88">
        <v>3371</v>
      </c>
      <c r="D172" s="89" t="s">
        <v>978</v>
      </c>
      <c r="E172" s="56" t="s">
        <v>1734</v>
      </c>
      <c r="F172" s="123">
        <v>363014.45</v>
      </c>
      <c r="G172" s="123">
        <v>196718.65</v>
      </c>
      <c r="H172" s="123">
        <v>21297.09</v>
      </c>
      <c r="J172" s="56">
        <v>906420.86</v>
      </c>
      <c r="K172" s="56">
        <v>151604.69</v>
      </c>
      <c r="M172" s="292">
        <v>3000</v>
      </c>
      <c r="N172" s="272">
        <v>92030.3</v>
      </c>
      <c r="R172" s="56">
        <v>-310797.40000000002</v>
      </c>
      <c r="T172" s="56">
        <v>2321876.0699999998</v>
      </c>
      <c r="U172" s="100">
        <v>234584.72</v>
      </c>
      <c r="V172" s="100">
        <v>10000</v>
      </c>
      <c r="X172" s="100">
        <v>252850.5</v>
      </c>
      <c r="Z172" s="124">
        <v>317965.5</v>
      </c>
      <c r="AC172" s="124">
        <v>228809.56</v>
      </c>
      <c r="AD172" s="124">
        <v>69243.3</v>
      </c>
      <c r="AG172" s="124">
        <v>2160</v>
      </c>
      <c r="AH172" s="85">
        <f t="shared" si="13"/>
        <v>581030.18999999994</v>
      </c>
      <c r="AI172" s="21">
        <f t="shared" si="14"/>
        <v>95030.3</v>
      </c>
      <c r="AJ172" s="86">
        <f t="shared" si="17"/>
        <v>485999.88999999996</v>
      </c>
      <c r="AK172" s="24">
        <f t="shared" si="15"/>
        <v>497435.22</v>
      </c>
      <c r="AL172" s="25">
        <f t="shared" si="16"/>
        <v>618178.3600000001</v>
      </c>
      <c r="AM172" s="16">
        <f t="shared" si="18"/>
        <v>-120743.14000000013</v>
      </c>
    </row>
    <row r="173" spans="1:40" ht="15" thickBot="1" x14ac:dyDescent="0.25">
      <c r="A173" s="62" t="s">
        <v>334</v>
      </c>
      <c r="B173" s="62" t="s">
        <v>51</v>
      </c>
      <c r="C173" s="88">
        <v>4485</v>
      </c>
      <c r="D173" s="89" t="s">
        <v>979</v>
      </c>
      <c r="E173" s="56" t="s">
        <v>1735</v>
      </c>
      <c r="F173" s="123">
        <v>621007.32999999996</v>
      </c>
      <c r="G173" s="123">
        <v>607469.30000000005</v>
      </c>
      <c r="H173" s="123">
        <v>19880.07</v>
      </c>
      <c r="J173" s="56">
        <v>421369.37</v>
      </c>
      <c r="K173" s="56">
        <v>196500.42</v>
      </c>
      <c r="M173" s="292">
        <v>4000</v>
      </c>
      <c r="N173" s="272">
        <v>104927.29</v>
      </c>
      <c r="P173" s="272">
        <v>122.6</v>
      </c>
      <c r="R173" s="56">
        <v>98620.23</v>
      </c>
      <c r="T173" s="56">
        <v>2694098.62</v>
      </c>
      <c r="U173" s="100">
        <v>307359.49</v>
      </c>
      <c r="V173" s="100">
        <v>30000</v>
      </c>
      <c r="X173" s="100">
        <v>263176.5</v>
      </c>
      <c r="Z173" s="124">
        <v>378256.5</v>
      </c>
      <c r="AC173" s="124">
        <v>171424.87</v>
      </c>
      <c r="AD173" s="124">
        <v>59503.75</v>
      </c>
      <c r="AH173" s="85">
        <f t="shared" si="13"/>
        <v>1248356.7</v>
      </c>
      <c r="AI173" s="21">
        <f t="shared" si="14"/>
        <v>109049.89</v>
      </c>
      <c r="AJ173" s="86">
        <f t="shared" si="17"/>
        <v>1139306.81</v>
      </c>
      <c r="AK173" s="24">
        <f t="shared" si="15"/>
        <v>600535.99</v>
      </c>
      <c r="AL173" s="25">
        <f t="shared" si="16"/>
        <v>609185.12</v>
      </c>
      <c r="AM173" s="16">
        <f t="shared" si="18"/>
        <v>-8649.1300000000047</v>
      </c>
    </row>
    <row r="174" spans="1:40" ht="15" thickBot="1" x14ac:dyDescent="0.25">
      <c r="A174" s="62" t="s">
        <v>334</v>
      </c>
      <c r="B174" s="62" t="s">
        <v>51</v>
      </c>
      <c r="C174" s="88">
        <v>2325</v>
      </c>
      <c r="D174" s="89" t="s">
        <v>980</v>
      </c>
      <c r="E174" s="56" t="s">
        <v>1775</v>
      </c>
      <c r="F174" s="123">
        <v>333882.09000000003</v>
      </c>
      <c r="G174" s="123">
        <v>221692</v>
      </c>
      <c r="H174" s="123">
        <v>14008.85</v>
      </c>
      <c r="J174" s="56">
        <v>642609.28</v>
      </c>
      <c r="K174" s="56">
        <v>196722.38</v>
      </c>
      <c r="M174" s="292">
        <v>0</v>
      </c>
      <c r="N174" s="272">
        <v>61910</v>
      </c>
      <c r="R174" s="56">
        <v>50221.99</v>
      </c>
      <c r="T174" s="56">
        <v>2583494.75</v>
      </c>
      <c r="U174" s="100">
        <v>242148.34</v>
      </c>
      <c r="V174" s="100">
        <v>40000</v>
      </c>
      <c r="X174" s="100">
        <v>104265</v>
      </c>
      <c r="Z174" s="124">
        <v>241592</v>
      </c>
      <c r="AC174" s="124">
        <v>141724.19</v>
      </c>
      <c r="AD174" s="124">
        <v>42584.67</v>
      </c>
      <c r="AG174" s="124">
        <v>1382.35</v>
      </c>
      <c r="AH174" s="85">
        <f t="shared" si="13"/>
        <v>569582.94000000006</v>
      </c>
      <c r="AI174" s="21">
        <f t="shared" si="14"/>
        <v>61910</v>
      </c>
      <c r="AJ174" s="86">
        <f t="shared" si="17"/>
        <v>507672.94000000006</v>
      </c>
      <c r="AK174" s="24">
        <f t="shared" si="15"/>
        <v>386413.33999999997</v>
      </c>
      <c r="AL174" s="25">
        <f t="shared" si="16"/>
        <v>427283.20999999996</v>
      </c>
      <c r="AM174" s="16">
        <f t="shared" si="18"/>
        <v>-40869.869999999995</v>
      </c>
    </row>
    <row r="175" spans="1:40" ht="15" thickBot="1" x14ac:dyDescent="0.25">
      <c r="A175" s="62" t="s">
        <v>334</v>
      </c>
      <c r="B175" s="62" t="s">
        <v>51</v>
      </c>
      <c r="C175" s="88">
        <v>1480</v>
      </c>
      <c r="D175" s="89" t="s">
        <v>981</v>
      </c>
      <c r="E175" s="56" t="s">
        <v>1786</v>
      </c>
      <c r="F175" s="123">
        <v>230376.79</v>
      </c>
      <c r="G175" s="123">
        <v>22727.65</v>
      </c>
      <c r="H175" s="123">
        <v>43536.34</v>
      </c>
      <c r="J175" s="56">
        <v>1248015.96</v>
      </c>
      <c r="K175" s="56">
        <v>71053.36</v>
      </c>
      <c r="M175" s="292"/>
      <c r="N175" s="272">
        <v>61425.43</v>
      </c>
      <c r="R175" s="56">
        <v>-227846.8</v>
      </c>
      <c r="T175" s="56">
        <v>2913433.4</v>
      </c>
      <c r="U175" s="100">
        <v>209204.72</v>
      </c>
      <c r="X175" s="100">
        <v>173880</v>
      </c>
      <c r="Z175" s="124">
        <v>225405</v>
      </c>
      <c r="AB175" s="124">
        <v>2120</v>
      </c>
      <c r="AC175" s="124">
        <v>117379.32</v>
      </c>
      <c r="AD175" s="124">
        <v>38914.31</v>
      </c>
      <c r="AH175" s="85">
        <f t="shared" si="13"/>
        <v>296640.78000000003</v>
      </c>
      <c r="AI175" s="21">
        <f t="shared" si="14"/>
        <v>61425.43</v>
      </c>
      <c r="AJ175" s="86">
        <f t="shared" si="17"/>
        <v>235215.35000000003</v>
      </c>
      <c r="AK175" s="24">
        <f t="shared" si="15"/>
        <v>383084.72</v>
      </c>
      <c r="AL175" s="25">
        <f t="shared" si="16"/>
        <v>383818.63</v>
      </c>
      <c r="AM175" s="16">
        <f t="shared" si="18"/>
        <v>-733.9100000000326</v>
      </c>
    </row>
    <row r="176" spans="1:40" ht="15.75" thickBot="1" x14ac:dyDescent="0.3">
      <c r="A176" s="62" t="s">
        <v>335</v>
      </c>
      <c r="B176" s="62" t="s">
        <v>52</v>
      </c>
      <c r="C176" s="88">
        <v>8344</v>
      </c>
      <c r="D176" s="89" t="s">
        <v>982</v>
      </c>
      <c r="E176" s="56" t="s">
        <v>17</v>
      </c>
      <c r="F176" s="123">
        <v>1278807.3500000001</v>
      </c>
      <c r="G176" s="123">
        <v>49243.56</v>
      </c>
      <c r="H176" s="123">
        <v>153719.54</v>
      </c>
      <c r="J176" s="56">
        <v>1113981.05</v>
      </c>
      <c r="K176" s="56">
        <v>468124.2</v>
      </c>
      <c r="M176" s="292"/>
      <c r="N176" s="272">
        <v>788.5</v>
      </c>
      <c r="P176" s="272">
        <v>10000</v>
      </c>
      <c r="S176" s="56">
        <v>401051.84</v>
      </c>
      <c r="T176" s="56">
        <v>2535471.5499999998</v>
      </c>
      <c r="U176" s="100">
        <v>538878.16</v>
      </c>
      <c r="X176" s="100">
        <v>155943</v>
      </c>
      <c r="Z176" s="124">
        <v>431643</v>
      </c>
      <c r="AA176" s="124">
        <v>450</v>
      </c>
      <c r="AC176" s="124">
        <v>243884.39</v>
      </c>
      <c r="AD176" s="124">
        <v>97340.61</v>
      </c>
      <c r="AG176" s="124">
        <v>180</v>
      </c>
      <c r="AH176" s="85">
        <f t="shared" si="13"/>
        <v>1481770.4500000002</v>
      </c>
      <c r="AI176" s="21">
        <f t="shared" si="14"/>
        <v>10788.5</v>
      </c>
      <c r="AJ176" s="86">
        <f t="shared" si="17"/>
        <v>1470981.9500000002</v>
      </c>
      <c r="AK176" s="24">
        <f t="shared" si="15"/>
        <v>694821.16</v>
      </c>
      <c r="AL176" s="25">
        <f t="shared" si="16"/>
        <v>773498</v>
      </c>
      <c r="AM176" s="16">
        <f t="shared" si="18"/>
        <v>-78676.839999999967</v>
      </c>
      <c r="AN176" s="73" t="s">
        <v>17</v>
      </c>
    </row>
    <row r="177" spans="1:40" ht="15.75" thickBot="1" x14ac:dyDescent="0.3">
      <c r="A177" s="62" t="s">
        <v>335</v>
      </c>
      <c r="B177" s="62" t="s">
        <v>52</v>
      </c>
      <c r="C177" s="88">
        <v>3901</v>
      </c>
      <c r="D177" s="89" t="s">
        <v>983</v>
      </c>
      <c r="E177" s="56" t="s">
        <v>18</v>
      </c>
      <c r="F177" s="123">
        <v>504977.72</v>
      </c>
      <c r="G177" s="123">
        <v>62200</v>
      </c>
      <c r="H177" s="123">
        <v>298487.26</v>
      </c>
      <c r="J177" s="56">
        <v>374816.27</v>
      </c>
      <c r="K177" s="56">
        <v>421056.19</v>
      </c>
      <c r="M177" s="292">
        <v>3500</v>
      </c>
      <c r="N177" s="272">
        <v>82423.72</v>
      </c>
      <c r="O177" s="272">
        <v>26850</v>
      </c>
      <c r="P177" s="272">
        <v>11127.5</v>
      </c>
      <c r="S177" s="56">
        <v>206733.42</v>
      </c>
      <c r="T177" s="56">
        <v>3491897.05</v>
      </c>
      <c r="U177" s="100">
        <v>406550.52</v>
      </c>
      <c r="X177" s="100">
        <v>370966.1</v>
      </c>
      <c r="Z177" s="124">
        <v>598556.1</v>
      </c>
      <c r="AC177" s="124">
        <v>308339.74</v>
      </c>
      <c r="AD177" s="124">
        <v>55274.13</v>
      </c>
      <c r="AH177" s="85">
        <f t="shared" si="13"/>
        <v>865664.98</v>
      </c>
      <c r="AI177" s="21">
        <f t="shared" si="14"/>
        <v>123901.22</v>
      </c>
      <c r="AJ177" s="86">
        <f t="shared" si="17"/>
        <v>741763.76</v>
      </c>
      <c r="AK177" s="24">
        <f t="shared" si="15"/>
        <v>777516.62</v>
      </c>
      <c r="AL177" s="25">
        <f t="shared" si="16"/>
        <v>962169.97</v>
      </c>
      <c r="AM177" s="16">
        <f t="shared" si="18"/>
        <v>-184653.34999999998</v>
      </c>
      <c r="AN177" s="73" t="s">
        <v>18</v>
      </c>
    </row>
    <row r="178" spans="1:40" s="125" customFormat="1" ht="15.75" thickBot="1" x14ac:dyDescent="0.3">
      <c r="A178" s="62" t="s">
        <v>335</v>
      </c>
      <c r="B178" s="62" t="s">
        <v>52</v>
      </c>
      <c r="C178" s="88">
        <v>4653</v>
      </c>
      <c r="D178" s="89" t="s">
        <v>984</v>
      </c>
      <c r="E178" s="56" t="s">
        <v>1736</v>
      </c>
      <c r="F178" s="123">
        <v>340740.27</v>
      </c>
      <c r="G178" s="123">
        <v>14048.53</v>
      </c>
      <c r="H178" s="123">
        <v>153405.15</v>
      </c>
      <c r="I178" s="123"/>
      <c r="J178" s="56">
        <v>9626368.5099999998</v>
      </c>
      <c r="K178" s="56">
        <v>3177032.31</v>
      </c>
      <c r="L178" s="56"/>
      <c r="M178" s="292">
        <v>27785.83</v>
      </c>
      <c r="N178" s="272">
        <v>79453.36</v>
      </c>
      <c r="O178" s="272"/>
      <c r="P178" s="272">
        <v>12</v>
      </c>
      <c r="Q178" s="56"/>
      <c r="R178" s="56"/>
      <c r="S178" s="56">
        <v>89695.27</v>
      </c>
      <c r="T178" s="56">
        <v>2917750.69</v>
      </c>
      <c r="U178" s="100">
        <v>612275.75</v>
      </c>
      <c r="V178" s="100">
        <v>472396.4</v>
      </c>
      <c r="W178" s="100"/>
      <c r="X178" s="100">
        <v>463140</v>
      </c>
      <c r="Y178" s="100">
        <v>18040</v>
      </c>
      <c r="Z178" s="124">
        <v>1179733</v>
      </c>
      <c r="AA178" s="124">
        <v>88050</v>
      </c>
      <c r="AB178" s="124"/>
      <c r="AC178" s="124">
        <v>384877.33</v>
      </c>
      <c r="AD178" s="124">
        <v>552401.55000000005</v>
      </c>
      <c r="AE178" s="124"/>
      <c r="AF178" s="124">
        <v>218811.62</v>
      </c>
      <c r="AG178" s="124"/>
      <c r="AH178" s="85">
        <f t="shared" si="13"/>
        <v>508193.95000000007</v>
      </c>
      <c r="AI178" s="21">
        <f t="shared" si="14"/>
        <v>107251.19</v>
      </c>
      <c r="AJ178" s="86">
        <f t="shared" si="17"/>
        <v>400942.76000000007</v>
      </c>
      <c r="AK178" s="24">
        <f t="shared" si="15"/>
        <v>1565852.15</v>
      </c>
      <c r="AL178" s="25">
        <f t="shared" si="16"/>
        <v>2423873.5</v>
      </c>
      <c r="AM178" s="126">
        <f t="shared" si="18"/>
        <v>-858021.35000000009</v>
      </c>
      <c r="AN178" s="127"/>
    </row>
    <row r="179" spans="1:40" ht="15.75" thickBot="1" x14ac:dyDescent="0.3">
      <c r="A179" s="62" t="s">
        <v>335</v>
      </c>
      <c r="B179" s="62" t="s">
        <v>52</v>
      </c>
      <c r="C179" s="88">
        <v>4479</v>
      </c>
      <c r="D179" s="89" t="s">
        <v>985</v>
      </c>
      <c r="E179" s="56" t="s">
        <v>19</v>
      </c>
      <c r="F179" s="123">
        <v>273746.21000000002</v>
      </c>
      <c r="G179" s="123">
        <v>34322.879999999997</v>
      </c>
      <c r="H179" s="123">
        <v>38602.46</v>
      </c>
      <c r="J179" s="56">
        <v>246761.33</v>
      </c>
      <c r="K179" s="56">
        <v>327541</v>
      </c>
      <c r="M179" s="292"/>
      <c r="Q179" s="56">
        <v>215000</v>
      </c>
      <c r="S179" s="56">
        <v>84592.48</v>
      </c>
      <c r="T179" s="56">
        <v>3101018.9</v>
      </c>
      <c r="U179" s="100">
        <v>300861.05</v>
      </c>
      <c r="Z179" s="124">
        <v>64400</v>
      </c>
      <c r="AC179" s="124">
        <v>70306.399999999994</v>
      </c>
      <c r="AD179" s="124">
        <v>66651</v>
      </c>
      <c r="AH179" s="85">
        <f t="shared" si="13"/>
        <v>346671.55000000005</v>
      </c>
      <c r="AI179" s="21">
        <f t="shared" si="14"/>
        <v>0</v>
      </c>
      <c r="AJ179" s="86">
        <f t="shared" si="17"/>
        <v>346671.55000000005</v>
      </c>
      <c r="AK179" s="24">
        <f t="shared" si="15"/>
        <v>300861.05</v>
      </c>
      <c r="AL179" s="25">
        <f t="shared" si="16"/>
        <v>201357.4</v>
      </c>
      <c r="AM179" s="16">
        <f t="shared" si="18"/>
        <v>99503.65</v>
      </c>
      <c r="AN179" s="87" t="s">
        <v>19</v>
      </c>
    </row>
    <row r="180" spans="1:40" ht="15.75" thickBot="1" x14ac:dyDescent="0.3">
      <c r="A180" s="62" t="s">
        <v>335</v>
      </c>
      <c r="B180" s="62" t="s">
        <v>52</v>
      </c>
      <c r="C180" s="88">
        <v>5054</v>
      </c>
      <c r="D180" s="89" t="s">
        <v>986</v>
      </c>
      <c r="E180" s="56" t="s">
        <v>20</v>
      </c>
      <c r="F180" s="123">
        <v>581895.28</v>
      </c>
      <c r="G180" s="123">
        <v>32327.73</v>
      </c>
      <c r="H180" s="123">
        <v>171586.67</v>
      </c>
      <c r="J180" s="56">
        <v>57319.42</v>
      </c>
      <c r="K180" s="56">
        <v>643227.28</v>
      </c>
      <c r="M180" s="292">
        <v>1012.3</v>
      </c>
      <c r="N180" s="272">
        <v>80156.990000000005</v>
      </c>
      <c r="O180" s="272">
        <v>70000</v>
      </c>
      <c r="P180" s="272">
        <v>10020.56</v>
      </c>
      <c r="S180" s="56">
        <v>292701.58</v>
      </c>
      <c r="T180" s="56">
        <v>254405.43</v>
      </c>
      <c r="U180" s="100">
        <v>477235.37</v>
      </c>
      <c r="X180" s="100">
        <v>429131.4</v>
      </c>
      <c r="Z180" s="124">
        <v>678941.4</v>
      </c>
      <c r="AC180" s="124">
        <v>188076</v>
      </c>
      <c r="AD180" s="124">
        <v>107922.93</v>
      </c>
      <c r="AH180" s="85">
        <f t="shared" si="13"/>
        <v>785809.68</v>
      </c>
      <c r="AI180" s="21">
        <f t="shared" si="14"/>
        <v>161189.85</v>
      </c>
      <c r="AJ180" s="86">
        <f t="shared" si="17"/>
        <v>624619.83000000007</v>
      </c>
      <c r="AK180" s="24">
        <f t="shared" si="15"/>
        <v>906366.77</v>
      </c>
      <c r="AL180" s="25">
        <f t="shared" si="16"/>
        <v>974940.33000000007</v>
      </c>
      <c r="AM180" s="16">
        <f t="shared" si="18"/>
        <v>-68573.560000000056</v>
      </c>
      <c r="AN180" s="73" t="s">
        <v>20</v>
      </c>
    </row>
    <row r="181" spans="1:40" ht="15.75" thickBot="1" x14ac:dyDescent="0.3">
      <c r="A181" s="62" t="s">
        <v>335</v>
      </c>
      <c r="B181" s="62" t="s">
        <v>52</v>
      </c>
      <c r="C181" s="88">
        <v>5698</v>
      </c>
      <c r="D181" s="89" t="s">
        <v>987</v>
      </c>
      <c r="E181" s="56" t="s">
        <v>21</v>
      </c>
      <c r="F181" s="123">
        <v>558438.53</v>
      </c>
      <c r="G181" s="123">
        <v>60179.5</v>
      </c>
      <c r="H181" s="123">
        <v>99339.520000000004</v>
      </c>
      <c r="J181" s="56">
        <v>1366830.85</v>
      </c>
      <c r="K181" s="56">
        <v>292263.46999999997</v>
      </c>
      <c r="M181" s="292">
        <v>154900</v>
      </c>
      <c r="N181" s="272">
        <v>103402.28</v>
      </c>
      <c r="O181" s="272">
        <v>114000</v>
      </c>
      <c r="P181" s="272">
        <v>10000</v>
      </c>
      <c r="S181" s="56">
        <v>360867.92</v>
      </c>
      <c r="T181" s="56">
        <v>4470863.96</v>
      </c>
      <c r="U181" s="100">
        <v>1124324.18</v>
      </c>
      <c r="X181" s="100">
        <v>602663.30000000005</v>
      </c>
      <c r="Z181" s="124">
        <v>843163.3</v>
      </c>
      <c r="AA181" s="124">
        <v>320</v>
      </c>
      <c r="AC181" s="124">
        <v>140030.78</v>
      </c>
      <c r="AD181" s="124">
        <v>64812.75</v>
      </c>
      <c r="AH181" s="85">
        <f t="shared" si="13"/>
        <v>717957.55</v>
      </c>
      <c r="AI181" s="21">
        <f t="shared" si="14"/>
        <v>382302.28</v>
      </c>
      <c r="AJ181" s="86">
        <f t="shared" si="17"/>
        <v>335655.27</v>
      </c>
      <c r="AK181" s="24">
        <f t="shared" si="15"/>
        <v>1726987.48</v>
      </c>
      <c r="AL181" s="25">
        <f t="shared" si="16"/>
        <v>1048326.8300000001</v>
      </c>
      <c r="AM181" s="16">
        <f t="shared" si="18"/>
        <v>678660.64999999991</v>
      </c>
      <c r="AN181" s="73" t="s">
        <v>21</v>
      </c>
    </row>
    <row r="182" spans="1:40" ht="15.75" thickBot="1" x14ac:dyDescent="0.3">
      <c r="A182" s="62" t="s">
        <v>335</v>
      </c>
      <c r="B182" s="62" t="s">
        <v>52</v>
      </c>
      <c r="C182" s="88">
        <v>5218</v>
      </c>
      <c r="D182" s="89" t="s">
        <v>988</v>
      </c>
      <c r="E182" s="56" t="s">
        <v>22</v>
      </c>
      <c r="F182" s="123">
        <v>554940.57999999996</v>
      </c>
      <c r="G182" s="123">
        <v>31482.5</v>
      </c>
      <c r="H182" s="123">
        <v>126124.52</v>
      </c>
      <c r="J182" s="56">
        <v>155216.49</v>
      </c>
      <c r="K182" s="56">
        <v>113223.83</v>
      </c>
      <c r="M182" s="292">
        <v>13800</v>
      </c>
      <c r="N182" s="272">
        <v>103242.43</v>
      </c>
      <c r="O182" s="272">
        <v>68000</v>
      </c>
      <c r="P182" s="272">
        <v>12549.49</v>
      </c>
      <c r="S182" s="56">
        <v>-417003.77</v>
      </c>
      <c r="T182" s="56">
        <v>1315785.06</v>
      </c>
      <c r="U182" s="100">
        <v>264760.59999999998</v>
      </c>
      <c r="X182" s="100">
        <v>681445.4</v>
      </c>
      <c r="Z182" s="124">
        <v>845815.4</v>
      </c>
      <c r="AC182" s="124">
        <v>206775.76</v>
      </c>
      <c r="AD182" s="124">
        <v>61285.13</v>
      </c>
      <c r="AH182" s="85">
        <f t="shared" si="13"/>
        <v>712547.6</v>
      </c>
      <c r="AI182" s="21">
        <f t="shared" si="14"/>
        <v>197591.91999999998</v>
      </c>
      <c r="AJ182" s="86">
        <f t="shared" si="17"/>
        <v>514955.68</v>
      </c>
      <c r="AK182" s="24">
        <f t="shared" si="15"/>
        <v>946206</v>
      </c>
      <c r="AL182" s="25">
        <f t="shared" si="16"/>
        <v>1113876.29</v>
      </c>
      <c r="AM182" s="16">
        <f t="shared" si="18"/>
        <v>-167670.29000000004</v>
      </c>
      <c r="AN182" s="73" t="s">
        <v>22</v>
      </c>
    </row>
    <row r="183" spans="1:40" ht="15.75" thickBot="1" x14ac:dyDescent="0.3">
      <c r="A183" s="62" t="s">
        <v>335</v>
      </c>
      <c r="B183" s="62" t="s">
        <v>52</v>
      </c>
      <c r="C183" s="88">
        <v>6468</v>
      </c>
      <c r="D183" s="89" t="s">
        <v>989</v>
      </c>
      <c r="E183" s="56" t="s">
        <v>23</v>
      </c>
      <c r="F183" s="123">
        <v>735754.15</v>
      </c>
      <c r="G183" s="123">
        <v>15998.5</v>
      </c>
      <c r="H183" s="123">
        <v>270428.32</v>
      </c>
      <c r="J183" s="56">
        <v>934440.6</v>
      </c>
      <c r="K183" s="56">
        <v>365971.83</v>
      </c>
      <c r="M183" s="292">
        <v>1907</v>
      </c>
      <c r="N183" s="272">
        <v>75694.81</v>
      </c>
      <c r="O183" s="272">
        <v>59055</v>
      </c>
      <c r="P183" s="272">
        <v>70128.039999999994</v>
      </c>
      <c r="S183" s="56">
        <v>342393.35</v>
      </c>
      <c r="T183" s="56">
        <v>1137972.49</v>
      </c>
      <c r="U183" s="100">
        <v>418257.91999999998</v>
      </c>
      <c r="V183" s="100">
        <v>83335</v>
      </c>
      <c r="X183" s="100">
        <v>564784.9</v>
      </c>
      <c r="Z183" s="124">
        <v>795904.9</v>
      </c>
      <c r="AC183" s="124">
        <v>306289.73</v>
      </c>
      <c r="AD183" s="124">
        <v>66624.83</v>
      </c>
      <c r="AG183" s="124">
        <v>171750</v>
      </c>
      <c r="AH183" s="85">
        <f t="shared" si="13"/>
        <v>1022180.97</v>
      </c>
      <c r="AI183" s="21">
        <f t="shared" si="14"/>
        <v>206784.84999999998</v>
      </c>
      <c r="AJ183" s="86">
        <f t="shared" si="17"/>
        <v>815396.12</v>
      </c>
      <c r="AK183" s="24">
        <f t="shared" si="15"/>
        <v>1066377.82</v>
      </c>
      <c r="AL183" s="25">
        <f t="shared" si="16"/>
        <v>1340569.46</v>
      </c>
      <c r="AM183" s="16">
        <f t="shared" si="18"/>
        <v>-274191.6399999999</v>
      </c>
      <c r="AN183" s="73" t="s">
        <v>23</v>
      </c>
    </row>
    <row r="184" spans="1:40" ht="15.75" thickBot="1" x14ac:dyDescent="0.3">
      <c r="A184" s="62" t="s">
        <v>335</v>
      </c>
      <c r="B184" s="62" t="s">
        <v>52</v>
      </c>
      <c r="C184" s="88">
        <v>8206</v>
      </c>
      <c r="D184" s="89" t="s">
        <v>990</v>
      </c>
      <c r="E184" s="56" t="s">
        <v>24</v>
      </c>
      <c r="F184" s="123">
        <v>1168859.56</v>
      </c>
      <c r="G184" s="123">
        <v>42185.24</v>
      </c>
      <c r="H184" s="123">
        <v>151895.9</v>
      </c>
      <c r="J184" s="56">
        <v>1792484.2</v>
      </c>
      <c r="K184" s="56">
        <v>694640.39</v>
      </c>
      <c r="M184" s="292">
        <v>0</v>
      </c>
      <c r="N184" s="272">
        <v>97821.01</v>
      </c>
      <c r="O184" s="272">
        <v>4200</v>
      </c>
      <c r="P184" s="272">
        <v>10573.51</v>
      </c>
      <c r="S184" s="56">
        <v>855153.83</v>
      </c>
      <c r="T184" s="56">
        <v>1899168.01</v>
      </c>
      <c r="U184" s="100">
        <v>702585.52</v>
      </c>
      <c r="X184" s="100">
        <v>253475.3</v>
      </c>
      <c r="Z184" s="124">
        <v>550655.30000000005</v>
      </c>
      <c r="AA184" s="124">
        <v>1000</v>
      </c>
      <c r="AC184" s="124">
        <v>274023.89</v>
      </c>
      <c r="AD184" s="124">
        <v>91663.88</v>
      </c>
      <c r="AH184" s="85">
        <f t="shared" si="13"/>
        <v>1362940.7</v>
      </c>
      <c r="AI184" s="21">
        <f t="shared" si="14"/>
        <v>112594.51999999999</v>
      </c>
      <c r="AJ184" s="86">
        <f t="shared" si="17"/>
        <v>1250346.18</v>
      </c>
      <c r="AK184" s="24">
        <f t="shared" si="15"/>
        <v>956060.82000000007</v>
      </c>
      <c r="AL184" s="25">
        <f t="shared" si="16"/>
        <v>917343.07000000007</v>
      </c>
      <c r="AM184" s="16">
        <f t="shared" si="18"/>
        <v>38717.75</v>
      </c>
      <c r="AN184" s="73" t="s">
        <v>24</v>
      </c>
    </row>
    <row r="185" spans="1:40" ht="15.75" thickBot="1" x14ac:dyDescent="0.3">
      <c r="A185" s="62" t="s">
        <v>335</v>
      </c>
      <c r="B185" s="62" t="s">
        <v>52</v>
      </c>
      <c r="C185" s="88">
        <v>4682</v>
      </c>
      <c r="D185" s="89" t="s">
        <v>991</v>
      </c>
      <c r="E185" s="56" t="s">
        <v>25</v>
      </c>
      <c r="F185" s="123">
        <v>300995.53000000003</v>
      </c>
      <c r="G185" s="123">
        <v>38541.08</v>
      </c>
      <c r="H185" s="123">
        <v>171799.3</v>
      </c>
      <c r="J185" s="56">
        <v>863709.69</v>
      </c>
      <c r="K185" s="56">
        <v>262740.18</v>
      </c>
      <c r="M185" s="292">
        <v>2400</v>
      </c>
      <c r="N185" s="272">
        <v>93437.7</v>
      </c>
      <c r="O185" s="272">
        <v>68100</v>
      </c>
      <c r="P185" s="272">
        <v>10962.55</v>
      </c>
      <c r="S185" s="56">
        <v>177061.27</v>
      </c>
      <c r="T185" s="56">
        <v>4128965.53</v>
      </c>
      <c r="U185" s="100">
        <v>328955.95</v>
      </c>
      <c r="V185" s="100">
        <v>151900</v>
      </c>
      <c r="X185" s="100">
        <v>234257.8</v>
      </c>
      <c r="Z185" s="124">
        <v>392827.8</v>
      </c>
      <c r="AA185" s="124">
        <v>360</v>
      </c>
      <c r="AC185" s="124">
        <v>393734.42</v>
      </c>
      <c r="AD185" s="124">
        <v>53412.44</v>
      </c>
      <c r="AH185" s="85">
        <f t="shared" si="13"/>
        <v>511335.91000000003</v>
      </c>
      <c r="AI185" s="21">
        <f t="shared" si="14"/>
        <v>174900.25</v>
      </c>
      <c r="AJ185" s="86">
        <f t="shared" si="17"/>
        <v>336435.66000000003</v>
      </c>
      <c r="AK185" s="24">
        <f t="shared" si="15"/>
        <v>715113.75</v>
      </c>
      <c r="AL185" s="25">
        <f t="shared" si="16"/>
        <v>840334.65999999992</v>
      </c>
      <c r="AM185" s="16">
        <f t="shared" si="18"/>
        <v>-125220.90999999992</v>
      </c>
      <c r="AN185" s="73" t="s">
        <v>25</v>
      </c>
    </row>
    <row r="186" spans="1:40" ht="15.75" thickBot="1" x14ac:dyDescent="0.3">
      <c r="A186" s="62" t="s">
        <v>335</v>
      </c>
      <c r="B186" s="62" t="s">
        <v>52</v>
      </c>
      <c r="C186" s="88">
        <v>5558</v>
      </c>
      <c r="D186" s="89" t="s">
        <v>992</v>
      </c>
      <c r="E186" s="56" t="s">
        <v>26</v>
      </c>
      <c r="F186" s="123">
        <v>491565.57</v>
      </c>
      <c r="G186" s="123">
        <v>17844.900000000001</v>
      </c>
      <c r="H186" s="123">
        <v>184689.02</v>
      </c>
      <c r="J186" s="56">
        <v>267044.26</v>
      </c>
      <c r="K186" s="56">
        <v>565544.35</v>
      </c>
      <c r="M186" s="292">
        <v>0</v>
      </c>
      <c r="N186" s="272">
        <v>81987.3</v>
      </c>
      <c r="O186" s="272">
        <v>31900</v>
      </c>
      <c r="P186" s="272">
        <v>10245.75</v>
      </c>
      <c r="S186" s="56">
        <v>318017.68</v>
      </c>
      <c r="T186" s="56">
        <v>1898710.57</v>
      </c>
      <c r="U186" s="100">
        <v>282864.64000000001</v>
      </c>
      <c r="X186" s="100">
        <v>608056.5</v>
      </c>
      <c r="Z186" s="124">
        <v>812146.5</v>
      </c>
      <c r="AA186" s="124">
        <v>510</v>
      </c>
      <c r="AC186" s="124">
        <v>186660.03</v>
      </c>
      <c r="AD186" s="124">
        <v>34354.5</v>
      </c>
      <c r="AH186" s="85">
        <f t="shared" si="13"/>
        <v>694099.49</v>
      </c>
      <c r="AI186" s="21">
        <f t="shared" si="14"/>
        <v>124133.05</v>
      </c>
      <c r="AJ186" s="86">
        <f t="shared" si="17"/>
        <v>569966.43999999994</v>
      </c>
      <c r="AK186" s="24">
        <f t="shared" si="15"/>
        <v>890921.14</v>
      </c>
      <c r="AL186" s="25">
        <f t="shared" si="16"/>
        <v>1033671.03</v>
      </c>
      <c r="AM186" s="16">
        <f t="shared" si="18"/>
        <v>-142749.89000000001</v>
      </c>
      <c r="AN186" s="73" t="s">
        <v>26</v>
      </c>
    </row>
    <row r="187" spans="1:40" ht="15.75" thickBot="1" x14ac:dyDescent="0.3">
      <c r="A187" s="62" t="s">
        <v>335</v>
      </c>
      <c r="B187" s="62" t="s">
        <v>52</v>
      </c>
      <c r="C187" s="88">
        <v>4731</v>
      </c>
      <c r="D187" s="89" t="s">
        <v>993</v>
      </c>
      <c r="E187" s="56" t="s">
        <v>27</v>
      </c>
      <c r="F187" s="123">
        <v>406976.22</v>
      </c>
      <c r="G187" s="123">
        <v>25459.23</v>
      </c>
      <c r="H187" s="123">
        <v>23217.27</v>
      </c>
      <c r="J187" s="56">
        <v>211236.39</v>
      </c>
      <c r="K187" s="56">
        <v>725926.31</v>
      </c>
      <c r="M187" s="292">
        <v>4500</v>
      </c>
      <c r="N187" s="272">
        <v>83771.429999999993</v>
      </c>
      <c r="P187" s="272">
        <v>12039.7</v>
      </c>
      <c r="S187" s="56">
        <v>-649216.43999999994</v>
      </c>
      <c r="T187" s="56">
        <v>2242933.0699999998</v>
      </c>
      <c r="U187" s="100">
        <v>301366.13</v>
      </c>
      <c r="X187" s="100">
        <v>381400.4</v>
      </c>
      <c r="Z187" s="124">
        <v>580330.4</v>
      </c>
      <c r="AC187" s="124">
        <v>196188.63</v>
      </c>
      <c r="AD187" s="124">
        <v>71118.509999999995</v>
      </c>
      <c r="AF187" s="124">
        <v>35604.379999999997</v>
      </c>
      <c r="AH187" s="85">
        <f t="shared" si="13"/>
        <v>455652.72</v>
      </c>
      <c r="AI187" s="21">
        <f t="shared" si="14"/>
        <v>100311.12999999999</v>
      </c>
      <c r="AJ187" s="86">
        <f t="shared" si="17"/>
        <v>355341.58999999997</v>
      </c>
      <c r="AK187" s="24">
        <f t="shared" si="15"/>
        <v>682766.53</v>
      </c>
      <c r="AL187" s="25">
        <f t="shared" si="16"/>
        <v>883241.92</v>
      </c>
      <c r="AM187" s="16">
        <f t="shared" si="18"/>
        <v>-200475.39</v>
      </c>
      <c r="AN187" s="73" t="s">
        <v>27</v>
      </c>
    </row>
    <row r="188" spans="1:40" ht="15.75" thickBot="1" x14ac:dyDescent="0.3">
      <c r="A188" s="62" t="s">
        <v>335</v>
      </c>
      <c r="B188" s="62" t="s">
        <v>52</v>
      </c>
      <c r="C188" s="88">
        <v>3338</v>
      </c>
      <c r="D188" s="89" t="s">
        <v>994</v>
      </c>
      <c r="E188" s="56" t="s">
        <v>1778</v>
      </c>
      <c r="F188" s="123">
        <v>161602.79</v>
      </c>
      <c r="G188" s="123">
        <v>14622</v>
      </c>
      <c r="H188" s="123">
        <v>84060.7</v>
      </c>
      <c r="J188" s="56">
        <v>879297.35</v>
      </c>
      <c r="K188" s="56">
        <v>376883.49</v>
      </c>
      <c r="M188" s="292">
        <v>9470</v>
      </c>
      <c r="N188" s="272">
        <v>69419.350000000006</v>
      </c>
      <c r="P188" s="272">
        <v>10000</v>
      </c>
      <c r="S188" s="56">
        <v>118897.68</v>
      </c>
      <c r="T188" s="56">
        <v>3605471.06</v>
      </c>
      <c r="U188" s="100">
        <v>319864.06</v>
      </c>
      <c r="X188" s="100">
        <v>308470</v>
      </c>
      <c r="Z188" s="124">
        <v>534580</v>
      </c>
      <c r="AC188" s="124">
        <v>161318.32999999999</v>
      </c>
      <c r="AD188" s="124">
        <v>84173.77</v>
      </c>
      <c r="AH188" s="85">
        <f t="shared" si="13"/>
        <v>260285.49</v>
      </c>
      <c r="AI188" s="21">
        <f t="shared" si="14"/>
        <v>88889.35</v>
      </c>
      <c r="AJ188" s="86">
        <f t="shared" si="17"/>
        <v>171396.13999999998</v>
      </c>
      <c r="AK188" s="24">
        <f t="shared" si="15"/>
        <v>628334.06000000006</v>
      </c>
      <c r="AL188" s="25">
        <f t="shared" si="16"/>
        <v>780072.1</v>
      </c>
      <c r="AM188" s="16">
        <f t="shared" si="18"/>
        <v>-151738.03999999992</v>
      </c>
      <c r="AN188" s="73" t="s">
        <v>29</v>
      </c>
    </row>
    <row r="189" spans="1:40" s="25" customFormat="1" ht="15" thickBot="1" x14ac:dyDescent="0.25">
      <c r="A189" s="62" t="s">
        <v>335</v>
      </c>
      <c r="B189" s="62" t="s">
        <v>52</v>
      </c>
      <c r="C189" s="88">
        <v>6544</v>
      </c>
      <c r="D189" s="89" t="s">
        <v>995</v>
      </c>
      <c r="E189" s="56" t="s">
        <v>29</v>
      </c>
      <c r="F189" s="123">
        <v>673713.39</v>
      </c>
      <c r="G189" s="123">
        <v>163962.87</v>
      </c>
      <c r="H189" s="123">
        <v>278480.62</v>
      </c>
      <c r="I189" s="123"/>
      <c r="J189" s="56">
        <v>2122071.35</v>
      </c>
      <c r="K189" s="56">
        <v>296547.61</v>
      </c>
      <c r="L189" s="56"/>
      <c r="M189" s="292">
        <v>1362</v>
      </c>
      <c r="N189" s="272">
        <v>83276.69</v>
      </c>
      <c r="O189" s="272"/>
      <c r="P189" s="272">
        <v>146190.79</v>
      </c>
      <c r="Q189" s="56"/>
      <c r="R189" s="56"/>
      <c r="S189" s="56">
        <v>383311.47</v>
      </c>
      <c r="T189" s="56">
        <v>3600900</v>
      </c>
      <c r="U189" s="100">
        <v>375568.76</v>
      </c>
      <c r="V189" s="100"/>
      <c r="W189" s="100"/>
      <c r="X189" s="100">
        <v>389248.2</v>
      </c>
      <c r="Y189" s="100">
        <v>438000</v>
      </c>
      <c r="Z189" s="124">
        <v>580498.19999999995</v>
      </c>
      <c r="AA189" s="124"/>
      <c r="AB189" s="124"/>
      <c r="AC189" s="124">
        <v>223717.56</v>
      </c>
      <c r="AD189" s="124">
        <v>109992.99</v>
      </c>
      <c r="AE189" s="124"/>
      <c r="AF189" s="124"/>
      <c r="AG189" s="124"/>
      <c r="AH189" s="85">
        <f t="shared" si="13"/>
        <v>1116156.8799999999</v>
      </c>
      <c r="AI189" s="21">
        <f t="shared" si="14"/>
        <v>230829.48</v>
      </c>
      <c r="AJ189" s="86">
        <f t="shared" si="17"/>
        <v>885327.39999999991</v>
      </c>
      <c r="AK189" s="24">
        <f t="shared" si="15"/>
        <v>1202816.96</v>
      </c>
      <c r="AL189" s="25">
        <f t="shared" si="16"/>
        <v>914208.75</v>
      </c>
      <c r="AM189" s="16">
        <f t="shared" si="18"/>
        <v>288608.20999999996</v>
      </c>
      <c r="AN189" s="84"/>
    </row>
    <row r="190" spans="1:40" ht="15" thickBot="1" x14ac:dyDescent="0.25">
      <c r="A190" s="62" t="s">
        <v>336</v>
      </c>
      <c r="B190" s="62" t="s">
        <v>53</v>
      </c>
      <c r="C190" s="88">
        <v>2511</v>
      </c>
      <c r="D190" s="89" t="s">
        <v>996</v>
      </c>
      <c r="E190" s="56" t="s">
        <v>1737</v>
      </c>
      <c r="F190" s="123">
        <v>394294.85</v>
      </c>
      <c r="G190" s="123">
        <v>9934</v>
      </c>
      <c r="H190" s="123">
        <v>78550.2</v>
      </c>
      <c r="J190" s="56">
        <v>777321.88</v>
      </c>
      <c r="K190" s="56">
        <v>675.36</v>
      </c>
      <c r="M190" s="292">
        <v>0</v>
      </c>
      <c r="N190" s="272">
        <v>50972</v>
      </c>
      <c r="P190" s="272">
        <v>3833.5</v>
      </c>
      <c r="S190" s="56">
        <v>79208.149999999994</v>
      </c>
      <c r="T190" s="56">
        <v>2938659.03</v>
      </c>
      <c r="U190" s="100">
        <v>354090.32</v>
      </c>
      <c r="X190" s="100">
        <v>423697.59</v>
      </c>
      <c r="Y190" s="100">
        <v>2500</v>
      </c>
      <c r="Z190" s="124">
        <v>519692.59</v>
      </c>
      <c r="AC190" s="124">
        <v>120530.88</v>
      </c>
      <c r="AD190" s="124">
        <v>59810.87</v>
      </c>
      <c r="AH190" s="85">
        <f t="shared" si="13"/>
        <v>482779.05</v>
      </c>
      <c r="AI190" s="21">
        <f t="shared" si="14"/>
        <v>54805.5</v>
      </c>
      <c r="AJ190" s="86">
        <f t="shared" si="17"/>
        <v>427973.55</v>
      </c>
      <c r="AK190" s="24">
        <f t="shared" si="15"/>
        <v>780287.91</v>
      </c>
      <c r="AL190" s="25">
        <f t="shared" si="16"/>
        <v>700034.34</v>
      </c>
      <c r="AM190" s="16">
        <f t="shared" si="18"/>
        <v>80253.570000000065</v>
      </c>
      <c r="AN190" s="25"/>
    </row>
    <row r="191" spans="1:40" ht="15" thickBot="1" x14ac:dyDescent="0.25">
      <c r="A191" s="62" t="s">
        <v>336</v>
      </c>
      <c r="B191" s="62" t="s">
        <v>53</v>
      </c>
      <c r="C191" s="88">
        <v>3129</v>
      </c>
      <c r="D191" s="89" t="s">
        <v>997</v>
      </c>
      <c r="E191" s="56" t="s">
        <v>1738</v>
      </c>
      <c r="F191" s="123">
        <v>108066.23</v>
      </c>
      <c r="G191" s="123">
        <v>1275</v>
      </c>
      <c r="H191" s="123">
        <v>176457.52</v>
      </c>
      <c r="J191" s="56">
        <v>1792508.81</v>
      </c>
      <c r="K191" s="56">
        <v>603624.84</v>
      </c>
      <c r="M191" s="292"/>
      <c r="N191" s="272">
        <v>66595.61</v>
      </c>
      <c r="P191" s="272">
        <v>527.4</v>
      </c>
      <c r="S191" s="56">
        <v>11100</v>
      </c>
      <c r="T191" s="56">
        <v>309271.51</v>
      </c>
      <c r="U191" s="100">
        <v>353981.42</v>
      </c>
      <c r="X191" s="100">
        <v>386708</v>
      </c>
      <c r="Y191" s="100">
        <v>3000</v>
      </c>
      <c r="Z191" s="124">
        <v>484028</v>
      </c>
      <c r="AC191" s="124">
        <v>133827.26</v>
      </c>
      <c r="AD191" s="124">
        <v>7860.21</v>
      </c>
      <c r="AH191" s="85">
        <f t="shared" si="13"/>
        <v>285798.75</v>
      </c>
      <c r="AI191" s="21">
        <f t="shared" si="14"/>
        <v>67123.009999999995</v>
      </c>
      <c r="AJ191" s="86">
        <f t="shared" si="17"/>
        <v>218675.74</v>
      </c>
      <c r="AK191" s="24">
        <f t="shared" si="15"/>
        <v>743689.41999999993</v>
      </c>
      <c r="AL191" s="25">
        <f t="shared" si="16"/>
        <v>625715.47</v>
      </c>
      <c r="AM191" s="16">
        <f t="shared" si="18"/>
        <v>117973.94999999995</v>
      </c>
    </row>
    <row r="192" spans="1:40" ht="15" thickBot="1" x14ac:dyDescent="0.25">
      <c r="A192" s="62" t="s">
        <v>336</v>
      </c>
      <c r="B192" s="62" t="s">
        <v>53</v>
      </c>
      <c r="C192" s="88">
        <v>5633</v>
      </c>
      <c r="D192" s="89" t="s">
        <v>998</v>
      </c>
      <c r="E192" s="56" t="s">
        <v>1739</v>
      </c>
      <c r="F192" s="123">
        <v>176685.59</v>
      </c>
      <c r="G192" s="123">
        <v>112800</v>
      </c>
      <c r="H192" s="123">
        <v>88331.87</v>
      </c>
      <c r="J192" s="56">
        <v>2661029.7999999998</v>
      </c>
      <c r="K192" s="56">
        <v>262493.52</v>
      </c>
      <c r="M192" s="292">
        <v>0</v>
      </c>
      <c r="N192" s="272">
        <v>79637</v>
      </c>
      <c r="P192" s="272">
        <v>4082.97</v>
      </c>
      <c r="S192" s="56">
        <v>152128.44</v>
      </c>
      <c r="T192" s="56">
        <v>2920045.89</v>
      </c>
      <c r="U192" s="100">
        <v>348455.26</v>
      </c>
      <c r="X192" s="100">
        <v>616415.15</v>
      </c>
      <c r="Y192" s="100">
        <v>8240</v>
      </c>
      <c r="Z192" s="124">
        <v>795565.15</v>
      </c>
      <c r="AC192" s="124">
        <v>168166.19</v>
      </c>
      <c r="AD192" s="124">
        <v>104959.44</v>
      </c>
      <c r="AH192" s="85">
        <f t="shared" si="13"/>
        <v>377817.45999999996</v>
      </c>
      <c r="AI192" s="21">
        <f t="shared" si="14"/>
        <v>83719.97</v>
      </c>
      <c r="AJ192" s="86">
        <f t="shared" si="17"/>
        <v>294097.49</v>
      </c>
      <c r="AK192" s="24">
        <f t="shared" si="15"/>
        <v>973110.41</v>
      </c>
      <c r="AL192" s="25">
        <f t="shared" si="16"/>
        <v>1068690.78</v>
      </c>
      <c r="AM192" s="16">
        <f t="shared" si="18"/>
        <v>-95580.37</v>
      </c>
    </row>
    <row r="193" spans="1:39" ht="15" thickBot="1" x14ac:dyDescent="0.25">
      <c r="A193" s="62" t="s">
        <v>336</v>
      </c>
      <c r="B193" s="62" t="s">
        <v>53</v>
      </c>
      <c r="C193" s="88">
        <v>1850</v>
      </c>
      <c r="D193" s="89" t="s">
        <v>999</v>
      </c>
      <c r="E193" s="56" t="s">
        <v>1740</v>
      </c>
      <c r="F193" s="123">
        <v>488083.07</v>
      </c>
      <c r="G193" s="123">
        <v>3260</v>
      </c>
      <c r="H193" s="123">
        <v>68402.210000000006</v>
      </c>
      <c r="J193" s="56">
        <v>507408.04</v>
      </c>
      <c r="K193" s="56">
        <v>390954.81</v>
      </c>
      <c r="M193" s="292">
        <v>0</v>
      </c>
      <c r="N193" s="272">
        <v>64040</v>
      </c>
      <c r="S193" s="56">
        <v>48123.09</v>
      </c>
      <c r="T193" s="56">
        <v>2662416.9900000002</v>
      </c>
      <c r="U193" s="100">
        <v>329348.28000000003</v>
      </c>
      <c r="X193" s="100">
        <v>234297</v>
      </c>
      <c r="Y193" s="100">
        <v>3000</v>
      </c>
      <c r="Z193" s="124">
        <v>333337</v>
      </c>
      <c r="AC193" s="124">
        <v>136655.63</v>
      </c>
      <c r="AD193" s="124">
        <v>43647.6</v>
      </c>
      <c r="AH193" s="85">
        <f t="shared" si="13"/>
        <v>559745.28000000003</v>
      </c>
      <c r="AI193" s="21">
        <f t="shared" si="14"/>
        <v>64040</v>
      </c>
      <c r="AJ193" s="86">
        <f t="shared" si="17"/>
        <v>495705.28</v>
      </c>
      <c r="AK193" s="24">
        <f t="shared" si="15"/>
        <v>566645.28</v>
      </c>
      <c r="AL193" s="25">
        <f t="shared" si="16"/>
        <v>513640.23</v>
      </c>
      <c r="AM193" s="16">
        <f t="shared" si="18"/>
        <v>53005.050000000047</v>
      </c>
    </row>
    <row r="194" spans="1:39" ht="15" thickBot="1" x14ac:dyDescent="0.25">
      <c r="A194" s="62" t="s">
        <v>336</v>
      </c>
      <c r="B194" s="62" t="s">
        <v>53</v>
      </c>
      <c r="C194" s="88">
        <v>3330</v>
      </c>
      <c r="D194" s="89" t="s">
        <v>1000</v>
      </c>
      <c r="E194" s="56" t="s">
        <v>1741</v>
      </c>
      <c r="F194" s="123">
        <v>630815.30000000005</v>
      </c>
      <c r="G194" s="123">
        <v>0</v>
      </c>
      <c r="H194" s="123">
        <v>48713.34</v>
      </c>
      <c r="J194" s="56">
        <v>303946.7</v>
      </c>
      <c r="K194" s="56">
        <v>206364.27</v>
      </c>
      <c r="M194" s="292">
        <v>0</v>
      </c>
      <c r="N194" s="272">
        <v>67823.8</v>
      </c>
      <c r="P194" s="272">
        <v>573.05999999999995</v>
      </c>
      <c r="S194" s="56">
        <v>18000</v>
      </c>
      <c r="T194" s="56">
        <v>2577037.9500000002</v>
      </c>
      <c r="U194" s="100">
        <v>389320.91</v>
      </c>
      <c r="X194" s="100">
        <v>136720.5</v>
      </c>
      <c r="Z194" s="124">
        <v>305140.5</v>
      </c>
      <c r="AC194" s="124">
        <v>217390.71</v>
      </c>
      <c r="AD194" s="124">
        <v>46384.17</v>
      </c>
      <c r="AH194" s="85">
        <f t="shared" si="13"/>
        <v>679528.64</v>
      </c>
      <c r="AI194" s="21">
        <f t="shared" si="14"/>
        <v>68396.86</v>
      </c>
      <c r="AJ194" s="86">
        <f t="shared" si="17"/>
        <v>611131.78</v>
      </c>
      <c r="AK194" s="24">
        <f t="shared" si="15"/>
        <v>526041.40999999992</v>
      </c>
      <c r="AL194" s="25">
        <f t="shared" si="16"/>
        <v>568915.38</v>
      </c>
      <c r="AM194" s="16">
        <f t="shared" si="18"/>
        <v>-42873.970000000088</v>
      </c>
    </row>
    <row r="195" spans="1:39" ht="15" thickBot="1" x14ac:dyDescent="0.25">
      <c r="A195" s="62" t="s">
        <v>344</v>
      </c>
      <c r="B195" s="62" t="s">
        <v>54</v>
      </c>
      <c r="C195" s="88">
        <v>3397</v>
      </c>
      <c r="D195" s="89" t="s">
        <v>1001</v>
      </c>
      <c r="E195" s="56" t="s">
        <v>1742</v>
      </c>
      <c r="F195" s="123">
        <v>1038782.27</v>
      </c>
      <c r="G195" s="123">
        <v>26391</v>
      </c>
      <c r="H195" s="123">
        <v>70479.320000000007</v>
      </c>
      <c r="J195" s="56">
        <v>782871.14</v>
      </c>
      <c r="K195" s="56">
        <v>660299.46</v>
      </c>
      <c r="M195" s="292"/>
      <c r="N195" s="272">
        <v>63150</v>
      </c>
      <c r="P195" s="272">
        <v>67437.62</v>
      </c>
      <c r="S195" s="56">
        <v>346409.94</v>
      </c>
      <c r="T195" s="56">
        <v>2987149.95</v>
      </c>
      <c r="U195" s="100">
        <v>360292.22</v>
      </c>
      <c r="X195" s="100">
        <v>211530</v>
      </c>
      <c r="Z195" s="124">
        <v>387000</v>
      </c>
      <c r="AC195" s="124">
        <v>197182.42</v>
      </c>
      <c r="AD195" s="124">
        <v>89600.55</v>
      </c>
      <c r="AH195" s="85">
        <f t="shared" si="13"/>
        <v>1135652.5900000001</v>
      </c>
      <c r="AI195" s="21">
        <f t="shared" si="14"/>
        <v>130587.62</v>
      </c>
      <c r="AJ195" s="86">
        <f t="shared" si="17"/>
        <v>1005064.9700000001</v>
      </c>
      <c r="AK195" s="24">
        <f t="shared" si="15"/>
        <v>571822.22</v>
      </c>
      <c r="AL195" s="25">
        <f t="shared" si="16"/>
        <v>673782.97000000009</v>
      </c>
      <c r="AM195" s="16">
        <f t="shared" si="18"/>
        <v>-101960.75000000012</v>
      </c>
    </row>
    <row r="196" spans="1:39" ht="15" thickBot="1" x14ac:dyDescent="0.25">
      <c r="A196" s="62" t="s">
        <v>344</v>
      </c>
      <c r="B196" s="62" t="s">
        <v>54</v>
      </c>
      <c r="C196" s="88">
        <v>2599</v>
      </c>
      <c r="D196" s="89" t="s">
        <v>1002</v>
      </c>
      <c r="E196" s="56" t="s">
        <v>1743</v>
      </c>
      <c r="F196" s="123">
        <v>795287.17</v>
      </c>
      <c r="G196" s="123">
        <v>12132.74</v>
      </c>
      <c r="H196" s="123">
        <v>168162.93</v>
      </c>
      <c r="J196" s="56">
        <v>3294816.66</v>
      </c>
      <c r="K196" s="56">
        <v>310790.53000000003</v>
      </c>
      <c r="M196" s="292">
        <v>0</v>
      </c>
      <c r="N196" s="272">
        <v>0</v>
      </c>
      <c r="O196" s="272">
        <v>16300</v>
      </c>
      <c r="P196" s="272">
        <v>934.57</v>
      </c>
      <c r="S196" s="56">
        <v>178471.18</v>
      </c>
      <c r="T196" s="56">
        <v>2987149.95</v>
      </c>
      <c r="U196" s="100">
        <v>260561.32</v>
      </c>
      <c r="X196" s="100">
        <v>467100</v>
      </c>
      <c r="Z196" s="124">
        <v>488807</v>
      </c>
      <c r="AC196" s="124">
        <v>202271.48</v>
      </c>
      <c r="AD196" s="124">
        <v>1771.77</v>
      </c>
      <c r="AH196" s="85">
        <f t="shared" ref="AH196:AH222" si="19">SUM(F196:I196)</f>
        <v>975582.84000000008</v>
      </c>
      <c r="AI196" s="21">
        <f t="shared" ref="AI196:AI222" si="20">SUM(M196:P196)</f>
        <v>17234.57</v>
      </c>
      <c r="AJ196" s="86">
        <f t="shared" si="17"/>
        <v>958348.27000000014</v>
      </c>
      <c r="AK196" s="24">
        <f t="shared" ref="AK196:AK222" si="21">SUM(U196:Y196)</f>
        <v>727661.32000000007</v>
      </c>
      <c r="AL196" s="25">
        <f t="shared" ref="AL196:AL222" si="22">SUM(Z196:AG196)</f>
        <v>692850.25</v>
      </c>
      <c r="AM196" s="16">
        <f t="shared" si="18"/>
        <v>34811.070000000065</v>
      </c>
    </row>
    <row r="197" spans="1:39" ht="15" thickBot="1" x14ac:dyDescent="0.25">
      <c r="A197" s="62" t="s">
        <v>344</v>
      </c>
      <c r="B197" s="62" t="s">
        <v>54</v>
      </c>
      <c r="C197" s="88">
        <v>3184</v>
      </c>
      <c r="D197" s="89" t="s">
        <v>1003</v>
      </c>
      <c r="E197" s="56" t="s">
        <v>1744</v>
      </c>
      <c r="F197" s="123">
        <v>790063.26</v>
      </c>
      <c r="G197" s="123">
        <v>22441</v>
      </c>
      <c r="H197" s="123">
        <v>62621.67</v>
      </c>
      <c r="J197" s="56">
        <v>728108.64</v>
      </c>
      <c r="K197" s="56">
        <v>207739.76</v>
      </c>
      <c r="M197" s="292">
        <v>0</v>
      </c>
      <c r="N197" s="272">
        <v>25140</v>
      </c>
      <c r="P197" s="272">
        <v>0</v>
      </c>
      <c r="S197" s="56">
        <v>321172.95</v>
      </c>
      <c r="T197" s="56">
        <v>2090614.96</v>
      </c>
      <c r="U197" s="100">
        <v>268600.82</v>
      </c>
      <c r="X197" s="100">
        <v>392473.2</v>
      </c>
      <c r="Z197" s="124">
        <v>505223.2</v>
      </c>
      <c r="AC197" s="124">
        <v>153073.23000000001</v>
      </c>
      <c r="AD197" s="124">
        <v>50432.25</v>
      </c>
      <c r="AE197" s="124">
        <v>0</v>
      </c>
      <c r="AH197" s="85">
        <f t="shared" si="19"/>
        <v>875125.93</v>
      </c>
      <c r="AI197" s="21">
        <f t="shared" si="20"/>
        <v>25140</v>
      </c>
      <c r="AJ197" s="86">
        <f t="shared" ref="AJ197:AJ222" si="23">AH197-AI197</f>
        <v>849985.93</v>
      </c>
      <c r="AK197" s="24">
        <f t="shared" si="21"/>
        <v>661074.02</v>
      </c>
      <c r="AL197" s="25">
        <f t="shared" si="22"/>
        <v>708728.68</v>
      </c>
      <c r="AM197" s="16">
        <f t="shared" ref="AM197:AM222" si="24">AK197-AL197</f>
        <v>-47654.660000000033</v>
      </c>
    </row>
    <row r="198" spans="1:39" ht="15" thickBot="1" x14ac:dyDescent="0.25">
      <c r="A198" s="62" t="s">
        <v>344</v>
      </c>
      <c r="B198" s="62" t="s">
        <v>54</v>
      </c>
      <c r="C198" s="88">
        <v>4760</v>
      </c>
      <c r="D198" s="89" t="s">
        <v>1004</v>
      </c>
      <c r="E198" s="56" t="s">
        <v>1745</v>
      </c>
      <c r="F198" s="123">
        <v>883578.68</v>
      </c>
      <c r="G198" s="123">
        <v>288148.89</v>
      </c>
      <c r="H198" s="123">
        <v>103877.07</v>
      </c>
      <c r="J198" s="56">
        <v>579444.49</v>
      </c>
      <c r="K198" s="56">
        <v>570366.42000000004</v>
      </c>
      <c r="M198" s="292"/>
      <c r="N198" s="272">
        <v>92460</v>
      </c>
      <c r="P198" s="272">
        <v>371.71</v>
      </c>
      <c r="S198" s="56">
        <v>12488.66</v>
      </c>
      <c r="T198" s="56">
        <v>433496.95</v>
      </c>
      <c r="U198" s="100">
        <v>648820.31999999995</v>
      </c>
      <c r="X198" s="100">
        <v>399660</v>
      </c>
      <c r="Z198" s="124">
        <v>508885</v>
      </c>
      <c r="AA198" s="124">
        <v>400</v>
      </c>
      <c r="AC198" s="124">
        <v>234490.07</v>
      </c>
      <c r="AD198" s="124">
        <v>70943.02</v>
      </c>
      <c r="AH198" s="85">
        <f t="shared" si="19"/>
        <v>1275604.6400000001</v>
      </c>
      <c r="AI198" s="21">
        <f t="shared" si="20"/>
        <v>92831.71</v>
      </c>
      <c r="AJ198" s="86">
        <f t="shared" si="23"/>
        <v>1182772.9300000002</v>
      </c>
      <c r="AK198" s="24">
        <f t="shared" si="21"/>
        <v>1048480.32</v>
      </c>
      <c r="AL198" s="25">
        <f t="shared" si="22"/>
        <v>814718.09000000008</v>
      </c>
      <c r="AM198" s="16">
        <f t="shared" si="24"/>
        <v>233762.22999999986</v>
      </c>
    </row>
    <row r="199" spans="1:39" ht="15" thickBot="1" x14ac:dyDescent="0.25">
      <c r="A199" s="62" t="s">
        <v>347</v>
      </c>
      <c r="B199" s="62" t="s">
        <v>55</v>
      </c>
      <c r="C199" s="88">
        <v>3288</v>
      </c>
      <c r="D199" s="89" t="s">
        <v>1005</v>
      </c>
      <c r="E199" s="56" t="s">
        <v>1746</v>
      </c>
      <c r="F199" s="123">
        <v>699837.01</v>
      </c>
      <c r="G199" s="123">
        <v>0</v>
      </c>
      <c r="H199" s="123">
        <v>121164.89</v>
      </c>
      <c r="I199" s="123">
        <v>7374</v>
      </c>
      <c r="J199" s="56">
        <v>1083008.98</v>
      </c>
      <c r="K199" s="56">
        <v>-133789.04</v>
      </c>
      <c r="M199" s="292">
        <v>24500</v>
      </c>
      <c r="N199" s="272">
        <v>122113.61</v>
      </c>
      <c r="O199" s="272">
        <v>7640</v>
      </c>
      <c r="S199" s="56">
        <v>-1731260.95</v>
      </c>
      <c r="T199" s="56">
        <v>4047651.72</v>
      </c>
      <c r="U199" s="100">
        <v>110606.97</v>
      </c>
      <c r="X199" s="100">
        <v>399720</v>
      </c>
      <c r="Z199" s="124">
        <v>490686</v>
      </c>
      <c r="AC199" s="124">
        <v>133021.54999999999</v>
      </c>
      <c r="AD199" s="124">
        <v>374968.68</v>
      </c>
      <c r="AH199" s="85">
        <f t="shared" si="19"/>
        <v>828375.9</v>
      </c>
      <c r="AI199" s="21">
        <f t="shared" si="20"/>
        <v>154253.60999999999</v>
      </c>
      <c r="AJ199" s="86">
        <f t="shared" si="23"/>
        <v>674122.29</v>
      </c>
      <c r="AK199" s="24">
        <f t="shared" si="21"/>
        <v>510326.97</v>
      </c>
      <c r="AL199" s="25">
        <f t="shared" si="22"/>
        <v>998676.23</v>
      </c>
      <c r="AM199" s="16">
        <f t="shared" si="24"/>
        <v>-488349.26</v>
      </c>
    </row>
    <row r="200" spans="1:39" ht="15" thickBot="1" x14ac:dyDescent="0.25">
      <c r="A200" s="62" t="s">
        <v>347</v>
      </c>
      <c r="B200" s="62" t="s">
        <v>55</v>
      </c>
      <c r="C200" s="88">
        <v>2561</v>
      </c>
      <c r="D200" s="89" t="s">
        <v>1006</v>
      </c>
      <c r="E200" s="56" t="s">
        <v>1747</v>
      </c>
      <c r="F200" s="123">
        <v>439810.4</v>
      </c>
      <c r="G200" s="123">
        <v>19400</v>
      </c>
      <c r="H200" s="123">
        <v>98198.98</v>
      </c>
      <c r="I200" s="123">
        <v>0</v>
      </c>
      <c r="J200" s="56">
        <v>841375.78</v>
      </c>
      <c r="K200" s="56">
        <v>323927.5</v>
      </c>
      <c r="M200" s="292">
        <v>3500</v>
      </c>
      <c r="N200" s="272">
        <v>91950.73</v>
      </c>
      <c r="S200" s="56">
        <v>898871.81</v>
      </c>
      <c r="T200" s="56">
        <v>769808.6</v>
      </c>
      <c r="U200" s="100">
        <v>209051.01</v>
      </c>
      <c r="X200" s="100">
        <v>295549.5</v>
      </c>
      <c r="Z200" s="124">
        <v>399049.5</v>
      </c>
      <c r="AC200" s="124">
        <v>137229.17000000001</v>
      </c>
      <c r="AD200" s="124">
        <v>45112.02</v>
      </c>
      <c r="AH200" s="85">
        <f t="shared" si="19"/>
        <v>557409.38</v>
      </c>
      <c r="AI200" s="21">
        <f t="shared" si="20"/>
        <v>95450.73</v>
      </c>
      <c r="AJ200" s="86">
        <f t="shared" si="23"/>
        <v>461958.65</v>
      </c>
      <c r="AK200" s="24">
        <f t="shared" si="21"/>
        <v>504600.51</v>
      </c>
      <c r="AL200" s="25">
        <f t="shared" si="22"/>
        <v>581390.69000000006</v>
      </c>
      <c r="AM200" s="16">
        <f t="shared" si="24"/>
        <v>-76790.180000000051</v>
      </c>
    </row>
    <row r="201" spans="1:39" ht="15" thickBot="1" x14ac:dyDescent="0.25">
      <c r="A201" s="62" t="s">
        <v>347</v>
      </c>
      <c r="B201" s="62" t="s">
        <v>55</v>
      </c>
      <c r="C201" s="88">
        <v>3118</v>
      </c>
      <c r="D201" s="89" t="s">
        <v>1007</v>
      </c>
      <c r="E201" s="56" t="s">
        <v>1748</v>
      </c>
      <c r="F201" s="123">
        <v>213852.57</v>
      </c>
      <c r="G201" s="123">
        <v>136320.53</v>
      </c>
      <c r="H201" s="123">
        <v>33877.19</v>
      </c>
      <c r="I201" s="123">
        <v>0</v>
      </c>
      <c r="J201" s="56">
        <v>1017354.11</v>
      </c>
      <c r="K201" s="56">
        <v>190474.05</v>
      </c>
      <c r="M201" s="292">
        <v>8500</v>
      </c>
      <c r="N201" s="272">
        <v>24390</v>
      </c>
      <c r="O201" s="272">
        <v>57679</v>
      </c>
      <c r="S201" s="56">
        <v>1838407.9</v>
      </c>
      <c r="U201" s="100">
        <v>222072.22</v>
      </c>
      <c r="V201" s="100">
        <v>195000</v>
      </c>
      <c r="X201" s="100">
        <v>306852</v>
      </c>
      <c r="Z201" s="124">
        <v>474082</v>
      </c>
      <c r="AC201" s="124">
        <v>331690.36</v>
      </c>
      <c r="AD201" s="124">
        <v>40593.75</v>
      </c>
      <c r="AH201" s="85">
        <f t="shared" si="19"/>
        <v>384050.29</v>
      </c>
      <c r="AI201" s="21">
        <f t="shared" si="20"/>
        <v>90569</v>
      </c>
      <c r="AJ201" s="86">
        <f t="shared" si="23"/>
        <v>293481.28999999998</v>
      </c>
      <c r="AK201" s="24">
        <f t="shared" si="21"/>
        <v>723924.22</v>
      </c>
      <c r="AL201" s="25">
        <f t="shared" si="22"/>
        <v>846366.11</v>
      </c>
      <c r="AM201" s="16">
        <f t="shared" si="24"/>
        <v>-122441.89000000001</v>
      </c>
    </row>
    <row r="202" spans="1:39" ht="15" thickBot="1" x14ac:dyDescent="0.25">
      <c r="A202" s="62" t="s">
        <v>347</v>
      </c>
      <c r="B202" s="62" t="s">
        <v>55</v>
      </c>
      <c r="C202" s="88">
        <v>1408</v>
      </c>
      <c r="D202" s="89" t="s">
        <v>1008</v>
      </c>
      <c r="E202" s="56" t="s">
        <v>1749</v>
      </c>
      <c r="F202" s="123">
        <v>119867.16</v>
      </c>
      <c r="G202" s="123">
        <v>0</v>
      </c>
      <c r="H202" s="123">
        <v>34634.61</v>
      </c>
      <c r="I202" s="123">
        <v>0</v>
      </c>
      <c r="J202" s="56">
        <v>880519.87</v>
      </c>
      <c r="K202" s="56">
        <v>408436.7</v>
      </c>
      <c r="M202" s="292">
        <v>4000</v>
      </c>
      <c r="N202" s="272">
        <v>49500</v>
      </c>
      <c r="S202" s="56">
        <v>-537437.31000000006</v>
      </c>
      <c r="T202" s="56">
        <v>2464354.4300000002</v>
      </c>
      <c r="U202" s="100">
        <v>106874.52</v>
      </c>
      <c r="X202" s="100">
        <v>247033.5</v>
      </c>
      <c r="Z202" s="124">
        <v>359563.5</v>
      </c>
      <c r="AC202" s="124">
        <v>130171.23</v>
      </c>
      <c r="AD202" s="124">
        <v>87786.5</v>
      </c>
      <c r="AH202" s="85">
        <f t="shared" si="19"/>
        <v>154501.77000000002</v>
      </c>
      <c r="AI202" s="21">
        <f t="shared" si="20"/>
        <v>53500</v>
      </c>
      <c r="AJ202" s="86">
        <f t="shared" si="23"/>
        <v>101001.77000000002</v>
      </c>
      <c r="AK202" s="24">
        <f t="shared" si="21"/>
        <v>353908.02</v>
      </c>
      <c r="AL202" s="25">
        <f t="shared" si="22"/>
        <v>577521.23</v>
      </c>
      <c r="AM202" s="16">
        <f t="shared" si="24"/>
        <v>-223613.20999999996</v>
      </c>
    </row>
    <row r="203" spans="1:39" ht="15" thickBot="1" x14ac:dyDescent="0.25">
      <c r="A203" s="62" t="s">
        <v>347</v>
      </c>
      <c r="B203" s="62" t="s">
        <v>55</v>
      </c>
      <c r="C203" s="88">
        <v>1888</v>
      </c>
      <c r="D203" s="89" t="s">
        <v>1009</v>
      </c>
      <c r="E203" s="56" t="s">
        <v>1750</v>
      </c>
      <c r="F203" s="123">
        <v>562010.18999999994</v>
      </c>
      <c r="G203" s="123">
        <v>0</v>
      </c>
      <c r="H203" s="123">
        <v>178047.73</v>
      </c>
      <c r="J203" s="56">
        <v>1363711.07</v>
      </c>
      <c r="K203" s="56">
        <v>288395.56</v>
      </c>
      <c r="M203" s="292">
        <v>76144</v>
      </c>
      <c r="N203" s="272">
        <v>91937.48</v>
      </c>
      <c r="S203" s="56">
        <v>1079706.33</v>
      </c>
      <c r="T203" s="56">
        <v>1488605.78</v>
      </c>
      <c r="U203" s="100">
        <v>226569.04</v>
      </c>
      <c r="X203" s="100">
        <v>402537</v>
      </c>
      <c r="Z203" s="124">
        <v>571247</v>
      </c>
      <c r="AC203" s="124">
        <v>134898.66</v>
      </c>
      <c r="AD203" s="124">
        <v>78213.73</v>
      </c>
      <c r="AH203" s="85">
        <f t="shared" si="19"/>
        <v>740057.91999999993</v>
      </c>
      <c r="AI203" s="21">
        <f t="shared" si="20"/>
        <v>168081.47999999998</v>
      </c>
      <c r="AJ203" s="86">
        <f t="shared" si="23"/>
        <v>571976.43999999994</v>
      </c>
      <c r="AK203" s="24">
        <f t="shared" si="21"/>
        <v>629106.04</v>
      </c>
      <c r="AL203" s="25">
        <f t="shared" si="22"/>
        <v>784359.39</v>
      </c>
      <c r="AM203" s="16">
        <f t="shared" si="24"/>
        <v>-155253.34999999998</v>
      </c>
    </row>
    <row r="204" spans="1:39" ht="15" thickBot="1" x14ac:dyDescent="0.25">
      <c r="A204" s="62" t="s">
        <v>347</v>
      </c>
      <c r="B204" s="62" t="s">
        <v>55</v>
      </c>
      <c r="C204" s="88">
        <v>1058</v>
      </c>
      <c r="D204" s="89" t="s">
        <v>1010</v>
      </c>
      <c r="E204" s="56" t="s">
        <v>1751</v>
      </c>
      <c r="F204" s="123">
        <v>521671.7</v>
      </c>
      <c r="G204" s="123">
        <v>10300</v>
      </c>
      <c r="H204" s="123">
        <v>13685.9</v>
      </c>
      <c r="I204" s="123">
        <v>691</v>
      </c>
      <c r="J204" s="56">
        <v>245720.23</v>
      </c>
      <c r="K204" s="56">
        <v>150961.17000000001</v>
      </c>
      <c r="M204" s="292">
        <v>52050</v>
      </c>
      <c r="N204" s="272">
        <v>21771.81</v>
      </c>
      <c r="O204" s="272">
        <v>400</v>
      </c>
      <c r="S204" s="56">
        <v>-1592681.02</v>
      </c>
      <c r="T204" s="56">
        <v>2328715.77</v>
      </c>
      <c r="U204" s="100">
        <v>96680.18</v>
      </c>
      <c r="V204" s="100">
        <v>205800</v>
      </c>
      <c r="X204" s="100">
        <v>313110</v>
      </c>
      <c r="Z204" s="124">
        <v>349070</v>
      </c>
      <c r="AC204" s="124">
        <v>105973.45</v>
      </c>
      <c r="AD204" s="124">
        <v>25975.29</v>
      </c>
      <c r="AH204" s="85">
        <f t="shared" si="19"/>
        <v>546348.6</v>
      </c>
      <c r="AI204" s="21">
        <f t="shared" si="20"/>
        <v>74221.81</v>
      </c>
      <c r="AJ204" s="86">
        <f t="shared" si="23"/>
        <v>472126.79</v>
      </c>
      <c r="AK204" s="24">
        <f t="shared" si="21"/>
        <v>615590.17999999993</v>
      </c>
      <c r="AL204" s="25">
        <f t="shared" si="22"/>
        <v>481018.74</v>
      </c>
      <c r="AM204" s="16">
        <f t="shared" si="24"/>
        <v>134571.43999999994</v>
      </c>
    </row>
    <row r="205" spans="1:39" ht="15" thickBot="1" x14ac:dyDescent="0.25">
      <c r="A205" s="62" t="s">
        <v>347</v>
      </c>
      <c r="B205" s="62" t="s">
        <v>55</v>
      </c>
      <c r="C205" s="88">
        <v>3487</v>
      </c>
      <c r="D205" s="89" t="s">
        <v>1011</v>
      </c>
      <c r="E205" s="56" t="s">
        <v>1752</v>
      </c>
      <c r="F205" s="123">
        <v>777915.76</v>
      </c>
      <c r="G205" s="123">
        <v>0</v>
      </c>
      <c r="H205" s="123">
        <v>149243.5</v>
      </c>
      <c r="J205" s="56">
        <v>2293712.15</v>
      </c>
      <c r="K205" s="56">
        <v>440176.82</v>
      </c>
      <c r="M205" s="292">
        <v>13500</v>
      </c>
      <c r="N205" s="272">
        <v>24060</v>
      </c>
      <c r="S205" s="56">
        <v>-320180.18</v>
      </c>
      <c r="T205" s="56">
        <v>4119895.74</v>
      </c>
      <c r="U205" s="100">
        <v>39085.85</v>
      </c>
      <c r="X205" s="100">
        <v>332031</v>
      </c>
      <c r="Z205" s="124">
        <v>369211</v>
      </c>
      <c r="AC205" s="124">
        <v>153391.91</v>
      </c>
      <c r="AD205" s="124">
        <v>22882.27</v>
      </c>
      <c r="AH205" s="85">
        <f t="shared" si="19"/>
        <v>927159.26</v>
      </c>
      <c r="AI205" s="21">
        <f t="shared" si="20"/>
        <v>37560</v>
      </c>
      <c r="AJ205" s="86">
        <f t="shared" si="23"/>
        <v>889599.26</v>
      </c>
      <c r="AK205" s="24">
        <f t="shared" si="21"/>
        <v>371116.85</v>
      </c>
      <c r="AL205" s="25">
        <f t="shared" si="22"/>
        <v>545485.18000000005</v>
      </c>
      <c r="AM205" s="16">
        <f t="shared" si="24"/>
        <v>-174368.33000000007</v>
      </c>
    </row>
    <row r="206" spans="1:39" ht="15" thickBot="1" x14ac:dyDescent="0.25">
      <c r="A206" s="62" t="s">
        <v>347</v>
      </c>
      <c r="B206" s="62" t="s">
        <v>55</v>
      </c>
      <c r="C206" s="88">
        <v>2685</v>
      </c>
      <c r="D206" s="89" t="s">
        <v>1012</v>
      </c>
      <c r="E206" s="56" t="s">
        <v>1776</v>
      </c>
      <c r="F206" s="123">
        <v>632339.24</v>
      </c>
      <c r="G206" s="123">
        <v>30442.95</v>
      </c>
      <c r="H206" s="123">
        <v>109088.81</v>
      </c>
      <c r="J206" s="56">
        <v>681316.46</v>
      </c>
      <c r="K206" s="56">
        <v>79425.58</v>
      </c>
      <c r="M206" s="292">
        <v>22600</v>
      </c>
      <c r="N206" s="272">
        <v>35835.589999999997</v>
      </c>
      <c r="S206" s="56">
        <v>-1374289.93</v>
      </c>
      <c r="T206" s="56">
        <v>2992215.82</v>
      </c>
      <c r="U206" s="100">
        <v>238119.14</v>
      </c>
      <c r="X206" s="100">
        <v>577530</v>
      </c>
      <c r="Z206" s="124">
        <v>632100</v>
      </c>
      <c r="AB206" s="124">
        <v>1968</v>
      </c>
      <c r="AC206" s="124">
        <v>135575.91</v>
      </c>
      <c r="AD206" s="124">
        <v>67243.41</v>
      </c>
      <c r="AH206" s="85">
        <f t="shared" si="19"/>
        <v>771871</v>
      </c>
      <c r="AI206" s="21">
        <f t="shared" si="20"/>
        <v>58435.59</v>
      </c>
      <c r="AJ206" s="86">
        <f t="shared" si="23"/>
        <v>713435.41</v>
      </c>
      <c r="AK206" s="24">
        <f t="shared" si="21"/>
        <v>815649.14</v>
      </c>
      <c r="AL206" s="25">
        <f t="shared" si="22"/>
        <v>836887.32000000007</v>
      </c>
      <c r="AM206" s="16">
        <f t="shared" si="24"/>
        <v>-21238.180000000051</v>
      </c>
    </row>
    <row r="207" spans="1:39" s="75" customFormat="1" ht="15" thickBot="1" x14ac:dyDescent="0.25">
      <c r="A207" s="266" t="s">
        <v>347</v>
      </c>
      <c r="B207" s="266" t="s">
        <v>55</v>
      </c>
      <c r="C207" s="109">
        <v>996</v>
      </c>
      <c r="D207" s="110" t="s">
        <v>1013</v>
      </c>
      <c r="E207" s="56" t="s">
        <v>1787</v>
      </c>
      <c r="F207" s="123">
        <v>171777.13</v>
      </c>
      <c r="G207" s="123">
        <v>0</v>
      </c>
      <c r="H207" s="123">
        <v>30234.99</v>
      </c>
      <c r="I207" s="123"/>
      <c r="J207" s="56">
        <v>1273157.48</v>
      </c>
      <c r="K207" s="56">
        <v>207536.79</v>
      </c>
      <c r="L207" s="56"/>
      <c r="M207" s="292">
        <v>4800</v>
      </c>
      <c r="N207" s="272">
        <v>22085</v>
      </c>
      <c r="O207" s="272"/>
      <c r="P207" s="272"/>
      <c r="Q207" s="56"/>
      <c r="R207" s="56"/>
      <c r="S207" s="56">
        <v>1010547.35</v>
      </c>
      <c r="T207" s="56">
        <v>889745.48</v>
      </c>
      <c r="U207" s="100">
        <v>57162.73</v>
      </c>
      <c r="V207" s="100">
        <v>91600</v>
      </c>
      <c r="W207" s="100"/>
      <c r="X207" s="100"/>
      <c r="Y207" s="100"/>
      <c r="Z207" s="124">
        <v>40870</v>
      </c>
      <c r="AA207" s="124"/>
      <c r="AB207" s="124">
        <v>8960</v>
      </c>
      <c r="AC207" s="124">
        <v>100875.91</v>
      </c>
      <c r="AD207" s="124">
        <v>40174.14</v>
      </c>
      <c r="AE207" s="124"/>
      <c r="AF207" s="124"/>
      <c r="AG207" s="124"/>
      <c r="AH207" s="85">
        <f t="shared" si="19"/>
        <v>202012.12</v>
      </c>
      <c r="AI207" s="21">
        <f t="shared" si="20"/>
        <v>26885</v>
      </c>
      <c r="AJ207" s="86">
        <f t="shared" si="23"/>
        <v>175127.12</v>
      </c>
      <c r="AK207" s="24">
        <f t="shared" si="21"/>
        <v>148762.73000000001</v>
      </c>
      <c r="AL207" s="25">
        <f t="shared" si="22"/>
        <v>190880.05</v>
      </c>
      <c r="AM207" s="111">
        <f t="shared" si="24"/>
        <v>-42117.319999999978</v>
      </c>
    </row>
    <row r="208" spans="1:39" ht="15" thickBot="1" x14ac:dyDescent="0.25">
      <c r="A208" s="62" t="s">
        <v>41</v>
      </c>
      <c r="B208" s="62" t="s">
        <v>42</v>
      </c>
      <c r="C208" s="88">
        <v>3443</v>
      </c>
      <c r="D208" s="89" t="s">
        <v>1014</v>
      </c>
      <c r="E208" s="56" t="s">
        <v>1753</v>
      </c>
      <c r="F208" s="123">
        <v>768936.25</v>
      </c>
      <c r="G208" s="123">
        <v>52910</v>
      </c>
      <c r="H208" s="123">
        <v>75923.710000000006</v>
      </c>
      <c r="J208" s="56">
        <v>2009967.82</v>
      </c>
      <c r="K208" s="56">
        <v>328886.99</v>
      </c>
      <c r="M208" s="292"/>
      <c r="N208" s="272">
        <v>53827.19</v>
      </c>
      <c r="T208" s="56">
        <v>574807.30000000005</v>
      </c>
      <c r="U208" s="100">
        <v>518561.66</v>
      </c>
      <c r="X208" s="100">
        <v>411565</v>
      </c>
      <c r="Z208" s="124">
        <v>482425</v>
      </c>
      <c r="AC208" s="124">
        <v>141543.65</v>
      </c>
      <c r="AD208" s="124">
        <v>90040.02</v>
      </c>
      <c r="AH208" s="85">
        <f t="shared" si="19"/>
        <v>897769.96</v>
      </c>
      <c r="AI208" s="21">
        <f t="shared" si="20"/>
        <v>53827.19</v>
      </c>
      <c r="AJ208" s="86">
        <f t="shared" si="23"/>
        <v>843942.77</v>
      </c>
      <c r="AK208" s="24">
        <f t="shared" si="21"/>
        <v>930126.65999999992</v>
      </c>
      <c r="AL208" s="25">
        <f t="shared" si="22"/>
        <v>714008.67</v>
      </c>
      <c r="AM208" s="16">
        <f t="shared" si="24"/>
        <v>216117.98999999987</v>
      </c>
    </row>
    <row r="209" spans="1:39" ht="15" thickBot="1" x14ac:dyDescent="0.25">
      <c r="A209" s="62" t="s">
        <v>41</v>
      </c>
      <c r="B209" s="62" t="s">
        <v>42</v>
      </c>
      <c r="C209" s="88">
        <v>2891</v>
      </c>
      <c r="D209" s="89" t="s">
        <v>1015</v>
      </c>
      <c r="E209" s="56" t="s">
        <v>1754</v>
      </c>
      <c r="F209" s="123">
        <v>402023.14</v>
      </c>
      <c r="G209" s="123">
        <v>2677</v>
      </c>
      <c r="H209" s="123">
        <v>83252.62</v>
      </c>
      <c r="J209" s="56">
        <v>-786514.29</v>
      </c>
      <c r="K209" s="56">
        <v>61341.58</v>
      </c>
      <c r="M209" s="292">
        <v>21750</v>
      </c>
      <c r="N209" s="272">
        <v>112184.47</v>
      </c>
      <c r="S209" s="56">
        <v>-209</v>
      </c>
      <c r="T209" s="56">
        <v>2085517.75</v>
      </c>
      <c r="U209" s="100">
        <v>401746.8</v>
      </c>
      <c r="W209" s="100">
        <v>472.5</v>
      </c>
      <c r="X209" s="100">
        <v>63320</v>
      </c>
      <c r="Z209" s="124">
        <v>159675</v>
      </c>
      <c r="AC209" s="124">
        <v>82594.600000000006</v>
      </c>
      <c r="AD209" s="124">
        <v>56487.76</v>
      </c>
      <c r="AH209" s="85">
        <f t="shared" si="19"/>
        <v>487952.76</v>
      </c>
      <c r="AI209" s="21">
        <f t="shared" si="20"/>
        <v>133934.47</v>
      </c>
      <c r="AJ209" s="86">
        <f t="shared" si="23"/>
        <v>354018.29000000004</v>
      </c>
      <c r="AK209" s="24">
        <f t="shared" si="21"/>
        <v>465539.3</v>
      </c>
      <c r="AL209" s="25">
        <f t="shared" si="22"/>
        <v>298757.36</v>
      </c>
      <c r="AM209" s="16">
        <f t="shared" si="24"/>
        <v>166781.94</v>
      </c>
    </row>
    <row r="210" spans="1:39" ht="15" thickBot="1" x14ac:dyDescent="0.25">
      <c r="A210" s="62" t="s">
        <v>41</v>
      </c>
      <c r="B210" s="62" t="s">
        <v>42</v>
      </c>
      <c r="C210" s="88">
        <v>5426</v>
      </c>
      <c r="D210" s="89" t="s">
        <v>1016</v>
      </c>
      <c r="E210" s="56" t="s">
        <v>1755</v>
      </c>
      <c r="F210" s="123">
        <v>1311276.1299999999</v>
      </c>
      <c r="G210" s="123">
        <v>22000</v>
      </c>
      <c r="H210" s="123">
        <v>161612.96</v>
      </c>
      <c r="J210" s="56">
        <v>885956.94</v>
      </c>
      <c r="K210" s="56">
        <v>459523.43</v>
      </c>
      <c r="M210" s="292">
        <v>1000</v>
      </c>
      <c r="N210" s="272">
        <v>88354.44</v>
      </c>
      <c r="Q210" s="56">
        <v>4912</v>
      </c>
      <c r="T210" s="56">
        <v>2982894.62</v>
      </c>
      <c r="U210" s="100">
        <v>782634.51</v>
      </c>
      <c r="V210" s="100">
        <v>66250</v>
      </c>
      <c r="X210" s="100">
        <v>549801</v>
      </c>
      <c r="Z210" s="124">
        <v>696261</v>
      </c>
      <c r="AC210" s="124">
        <v>215948.17</v>
      </c>
      <c r="AD210" s="124">
        <v>61225.9</v>
      </c>
      <c r="AH210" s="85">
        <f t="shared" si="19"/>
        <v>1494889.0899999999</v>
      </c>
      <c r="AI210" s="21">
        <f t="shared" si="20"/>
        <v>89354.44</v>
      </c>
      <c r="AJ210" s="86">
        <f t="shared" si="23"/>
        <v>1405534.65</v>
      </c>
      <c r="AK210" s="24">
        <f t="shared" si="21"/>
        <v>1398685.51</v>
      </c>
      <c r="AL210" s="25">
        <f t="shared" si="22"/>
        <v>973435.07000000007</v>
      </c>
      <c r="AM210" s="16">
        <f t="shared" si="24"/>
        <v>425250.43999999994</v>
      </c>
    </row>
    <row r="211" spans="1:39" ht="15" thickBot="1" x14ac:dyDescent="0.25">
      <c r="A211" s="62" t="s">
        <v>41</v>
      </c>
      <c r="B211" s="62" t="s">
        <v>42</v>
      </c>
      <c r="C211" s="88">
        <v>3183</v>
      </c>
      <c r="D211" s="89" t="s">
        <v>1017</v>
      </c>
      <c r="E211" s="56" t="s">
        <v>1779</v>
      </c>
      <c r="F211" s="123">
        <v>488733.2</v>
      </c>
      <c r="G211" s="123">
        <v>410</v>
      </c>
      <c r="H211" s="123">
        <v>87782.9</v>
      </c>
      <c r="J211" s="56">
        <v>2206701.0099999998</v>
      </c>
      <c r="K211" s="56">
        <v>184804.72</v>
      </c>
      <c r="M211" s="292">
        <v>4500</v>
      </c>
      <c r="N211" s="272">
        <v>65790.490000000005</v>
      </c>
      <c r="T211" s="56">
        <v>2454994.11</v>
      </c>
      <c r="U211" s="100">
        <v>510134.35</v>
      </c>
      <c r="X211" s="100">
        <v>393445.5</v>
      </c>
      <c r="Y211" s="100">
        <v>1288</v>
      </c>
      <c r="Z211" s="124">
        <v>449341.5</v>
      </c>
      <c r="AC211" s="124">
        <v>146594.19</v>
      </c>
      <c r="AD211" s="124">
        <v>64039.99</v>
      </c>
      <c r="AH211" s="85">
        <f t="shared" si="19"/>
        <v>576926.1</v>
      </c>
      <c r="AI211" s="21">
        <f t="shared" si="20"/>
        <v>70290.490000000005</v>
      </c>
      <c r="AJ211" s="86">
        <f t="shared" si="23"/>
        <v>506635.61</v>
      </c>
      <c r="AK211" s="24">
        <f t="shared" si="21"/>
        <v>904867.85</v>
      </c>
      <c r="AL211" s="25">
        <f t="shared" si="22"/>
        <v>659975.67999999993</v>
      </c>
      <c r="AM211" s="16">
        <f t="shared" si="24"/>
        <v>244892.17000000004</v>
      </c>
    </row>
    <row r="212" spans="1:39" ht="15" thickBot="1" x14ac:dyDescent="0.25">
      <c r="A212" s="62" t="s">
        <v>355</v>
      </c>
      <c r="B212" s="62" t="s">
        <v>56</v>
      </c>
      <c r="C212" s="88">
        <v>3850</v>
      </c>
      <c r="D212" s="89" t="s">
        <v>1018</v>
      </c>
      <c r="E212" s="56" t="s">
        <v>1756</v>
      </c>
      <c r="F212" s="123">
        <v>738513.71</v>
      </c>
      <c r="G212" s="123">
        <v>155272.91</v>
      </c>
      <c r="H212" s="123">
        <v>149513.13</v>
      </c>
      <c r="J212" s="56">
        <v>1519830.35</v>
      </c>
      <c r="K212" s="56">
        <v>392013.13</v>
      </c>
      <c r="M212" s="292">
        <v>13690</v>
      </c>
      <c r="N212" s="272">
        <v>69558.649999999994</v>
      </c>
      <c r="P212" s="272">
        <v>1845</v>
      </c>
      <c r="S212" s="56">
        <v>3281871.5</v>
      </c>
      <c r="U212" s="100">
        <v>109447.08</v>
      </c>
      <c r="V212" s="100">
        <v>99500</v>
      </c>
      <c r="X212" s="100">
        <v>365370</v>
      </c>
      <c r="Z212" s="124">
        <v>511980</v>
      </c>
      <c r="AA212" s="124">
        <v>560</v>
      </c>
      <c r="AC212" s="124">
        <v>364177.97</v>
      </c>
      <c r="AD212" s="124">
        <v>59189.13</v>
      </c>
      <c r="AE212" s="124">
        <v>41067.9</v>
      </c>
      <c r="AH212" s="85">
        <f t="shared" si="19"/>
        <v>1043299.75</v>
      </c>
      <c r="AI212" s="21">
        <f t="shared" si="20"/>
        <v>85093.65</v>
      </c>
      <c r="AJ212" s="86">
        <f t="shared" si="23"/>
        <v>958206.1</v>
      </c>
      <c r="AK212" s="24">
        <f t="shared" si="21"/>
        <v>574317.08000000007</v>
      </c>
      <c r="AL212" s="25">
        <f t="shared" si="22"/>
        <v>976975</v>
      </c>
      <c r="AM212" s="16">
        <f t="shared" si="24"/>
        <v>-402657.91999999993</v>
      </c>
    </row>
    <row r="213" spans="1:39" ht="15" thickBot="1" x14ac:dyDescent="0.25">
      <c r="A213" s="62" t="s">
        <v>355</v>
      </c>
      <c r="B213" s="62" t="s">
        <v>56</v>
      </c>
      <c r="C213" s="88">
        <v>3381</v>
      </c>
      <c r="D213" s="89" t="s">
        <v>1019</v>
      </c>
      <c r="E213" s="56" t="s">
        <v>1757</v>
      </c>
      <c r="F213" s="123">
        <v>217226.72</v>
      </c>
      <c r="G213" s="123">
        <v>7237</v>
      </c>
      <c r="H213" s="123">
        <v>115434.34</v>
      </c>
      <c r="J213" s="56">
        <v>640148</v>
      </c>
      <c r="K213" s="56">
        <v>456989.3</v>
      </c>
      <c r="M213" s="292">
        <v>0</v>
      </c>
      <c r="N213" s="272">
        <v>0</v>
      </c>
      <c r="P213" s="272">
        <v>110.46</v>
      </c>
      <c r="S213" s="56">
        <v>1733966.78</v>
      </c>
      <c r="U213" s="100">
        <v>29207.53</v>
      </c>
      <c r="X213" s="100">
        <v>276000</v>
      </c>
      <c r="Z213" s="124">
        <v>415320</v>
      </c>
      <c r="AC213" s="124">
        <v>139572.47</v>
      </c>
      <c r="AD213" s="124">
        <v>39536.94</v>
      </c>
      <c r="AE213" s="124">
        <v>2771</v>
      </c>
      <c r="AH213" s="85">
        <f t="shared" si="19"/>
        <v>339898.06</v>
      </c>
      <c r="AI213" s="21">
        <f t="shared" si="20"/>
        <v>110.46</v>
      </c>
      <c r="AJ213" s="86">
        <f t="shared" si="23"/>
        <v>339787.6</v>
      </c>
      <c r="AK213" s="24">
        <f t="shared" si="21"/>
        <v>305207.53000000003</v>
      </c>
      <c r="AL213" s="25">
        <f t="shared" si="22"/>
        <v>597200.40999999992</v>
      </c>
      <c r="AM213" s="16">
        <f t="shared" si="24"/>
        <v>-291992.87999999989</v>
      </c>
    </row>
    <row r="214" spans="1:39" ht="15" thickBot="1" x14ac:dyDescent="0.25">
      <c r="A214" s="62" t="s">
        <v>355</v>
      </c>
      <c r="B214" s="62" t="s">
        <v>56</v>
      </c>
      <c r="C214" s="88">
        <v>2640</v>
      </c>
      <c r="D214" s="89" t="s">
        <v>1020</v>
      </c>
      <c r="E214" s="56" t="s">
        <v>1758</v>
      </c>
      <c r="F214" s="123">
        <v>434566.6</v>
      </c>
      <c r="G214" s="123">
        <v>250733</v>
      </c>
      <c r="H214" s="123">
        <v>70568.08</v>
      </c>
      <c r="J214" s="56">
        <v>1946242.75</v>
      </c>
      <c r="K214" s="56">
        <v>91979.46</v>
      </c>
      <c r="M214" s="292">
        <v>4800</v>
      </c>
      <c r="N214" s="272">
        <v>184154.43</v>
      </c>
      <c r="S214" s="56">
        <v>2788476.86</v>
      </c>
      <c r="U214" s="100">
        <v>96999.67</v>
      </c>
      <c r="X214" s="100">
        <v>240000</v>
      </c>
      <c r="Z214" s="124">
        <v>374534</v>
      </c>
      <c r="AA214" s="124">
        <v>1490</v>
      </c>
      <c r="AC214" s="124">
        <v>119788.06</v>
      </c>
      <c r="AD214" s="124">
        <v>47942.01</v>
      </c>
      <c r="AH214" s="85">
        <f t="shared" si="19"/>
        <v>755867.67999999993</v>
      </c>
      <c r="AI214" s="21">
        <f t="shared" si="20"/>
        <v>188954.43</v>
      </c>
      <c r="AJ214" s="86">
        <f t="shared" si="23"/>
        <v>566913.25</v>
      </c>
      <c r="AK214" s="24">
        <f t="shared" si="21"/>
        <v>336999.67</v>
      </c>
      <c r="AL214" s="25">
        <f t="shared" si="22"/>
        <v>543754.06999999995</v>
      </c>
      <c r="AM214" s="16">
        <f t="shared" si="24"/>
        <v>-206754.39999999997</v>
      </c>
    </row>
    <row r="215" spans="1:39" ht="15" thickBot="1" x14ac:dyDescent="0.25">
      <c r="A215" s="62" t="s">
        <v>355</v>
      </c>
      <c r="B215" s="62" t="s">
        <v>56</v>
      </c>
      <c r="C215" s="88">
        <v>5792</v>
      </c>
      <c r="D215" s="89" t="s">
        <v>1021</v>
      </c>
      <c r="E215" s="56" t="s">
        <v>1759</v>
      </c>
      <c r="F215" s="123">
        <v>890488.6</v>
      </c>
      <c r="G215" s="123">
        <v>27042.5</v>
      </c>
      <c r="H215" s="123">
        <v>159670.99</v>
      </c>
      <c r="J215" s="56">
        <v>1908686.52</v>
      </c>
      <c r="K215" s="56">
        <v>1009816.68</v>
      </c>
      <c r="M215" s="292">
        <v>4000</v>
      </c>
      <c r="N215" s="272">
        <v>63731.86</v>
      </c>
      <c r="P215" s="272">
        <v>73</v>
      </c>
      <c r="S215" s="56">
        <v>-787794.2</v>
      </c>
      <c r="T215" s="56">
        <v>5060758.04</v>
      </c>
      <c r="U215" s="100">
        <v>168066.41</v>
      </c>
      <c r="V215" s="100">
        <v>114043</v>
      </c>
      <c r="X215" s="100">
        <v>511350</v>
      </c>
      <c r="Z215" s="124">
        <v>750490</v>
      </c>
      <c r="AB215" s="124">
        <v>2640</v>
      </c>
      <c r="AC215" s="124">
        <v>310687.18</v>
      </c>
      <c r="AD215" s="124">
        <v>67798.14</v>
      </c>
      <c r="AG215" s="124">
        <v>1230</v>
      </c>
      <c r="AH215" s="85">
        <f t="shared" si="19"/>
        <v>1077202.0899999999</v>
      </c>
      <c r="AI215" s="21">
        <f t="shared" si="20"/>
        <v>67804.86</v>
      </c>
      <c r="AJ215" s="86">
        <f t="shared" si="23"/>
        <v>1009397.2299999999</v>
      </c>
      <c r="AK215" s="24">
        <f t="shared" si="21"/>
        <v>793459.41</v>
      </c>
      <c r="AL215" s="25">
        <f t="shared" si="22"/>
        <v>1132845.3199999998</v>
      </c>
      <c r="AM215" s="16">
        <f t="shared" si="24"/>
        <v>-339385.9099999998</v>
      </c>
    </row>
    <row r="216" spans="1:39" ht="15" thickBot="1" x14ac:dyDescent="0.25">
      <c r="A216" s="62" t="s">
        <v>355</v>
      </c>
      <c r="B216" s="62" t="s">
        <v>56</v>
      </c>
      <c r="C216" s="88">
        <v>1533</v>
      </c>
      <c r="D216" s="89" t="s">
        <v>1022</v>
      </c>
      <c r="E216" s="56" t="s">
        <v>1780</v>
      </c>
      <c r="F216" s="123">
        <v>281156.83</v>
      </c>
      <c r="G216" s="123">
        <v>12305.38</v>
      </c>
      <c r="H216" s="123">
        <v>96610.38</v>
      </c>
      <c r="J216" s="56">
        <v>148332.78</v>
      </c>
      <c r="K216" s="56">
        <v>301246.21000000002</v>
      </c>
      <c r="M216" s="292">
        <v>0</v>
      </c>
      <c r="N216" s="272">
        <v>38052</v>
      </c>
      <c r="P216" s="272">
        <v>398.55</v>
      </c>
      <c r="S216" s="56">
        <v>-716538.56</v>
      </c>
      <c r="T216" s="56">
        <v>1741122.88</v>
      </c>
      <c r="U216" s="100">
        <v>58947.12</v>
      </c>
      <c r="X216" s="100">
        <v>252330</v>
      </c>
      <c r="Y216" s="100">
        <v>1500</v>
      </c>
      <c r="Z216" s="124">
        <v>363480</v>
      </c>
      <c r="AA216" s="124">
        <v>1940</v>
      </c>
      <c r="AC216" s="124">
        <v>117284.16</v>
      </c>
      <c r="AD216" s="124">
        <v>48164.73</v>
      </c>
      <c r="AE216" s="124">
        <v>702.52</v>
      </c>
      <c r="AH216" s="85">
        <f t="shared" si="19"/>
        <v>390072.59</v>
      </c>
      <c r="AI216" s="21">
        <f t="shared" si="20"/>
        <v>38450.550000000003</v>
      </c>
      <c r="AJ216" s="86">
        <f t="shared" si="23"/>
        <v>351622.04000000004</v>
      </c>
      <c r="AK216" s="24">
        <f t="shared" si="21"/>
        <v>312777.12</v>
      </c>
      <c r="AL216" s="25">
        <f t="shared" si="22"/>
        <v>531571.41</v>
      </c>
      <c r="AM216" s="16">
        <f t="shared" si="24"/>
        <v>-218794.29000000004</v>
      </c>
    </row>
    <row r="217" spans="1:39" ht="15" thickBot="1" x14ac:dyDescent="0.25">
      <c r="A217" s="62" t="s">
        <v>358</v>
      </c>
      <c r="B217" s="62" t="s">
        <v>45</v>
      </c>
      <c r="C217" s="88">
        <v>6007</v>
      </c>
      <c r="D217" s="89" t="s">
        <v>1023</v>
      </c>
      <c r="E217" s="56" t="s">
        <v>1635</v>
      </c>
      <c r="F217" s="123">
        <v>187605.33</v>
      </c>
      <c r="G217" s="123">
        <v>111009</v>
      </c>
      <c r="H217" s="123">
        <v>36605.21</v>
      </c>
      <c r="J217" s="56">
        <v>968626.3</v>
      </c>
      <c r="K217" s="56">
        <v>659015.07999999996</v>
      </c>
      <c r="M217" s="292"/>
      <c r="N217" s="272">
        <v>73357.509999999995</v>
      </c>
      <c r="P217" s="272">
        <v>280</v>
      </c>
      <c r="Q217" s="56">
        <v>51750</v>
      </c>
      <c r="S217" s="56">
        <v>87476.07</v>
      </c>
      <c r="T217" s="56">
        <v>3760347.17</v>
      </c>
      <c r="U217" s="100">
        <v>635728.42000000004</v>
      </c>
      <c r="X217" s="100">
        <v>383922</v>
      </c>
      <c r="Y217" s="100">
        <v>10500</v>
      </c>
      <c r="Z217" s="124">
        <v>653292</v>
      </c>
      <c r="AC217" s="124">
        <v>228240.13</v>
      </c>
      <c r="AD217" s="124">
        <v>60218.65</v>
      </c>
      <c r="AH217" s="85">
        <f t="shared" si="19"/>
        <v>335219.53999999998</v>
      </c>
      <c r="AI217" s="21">
        <f t="shared" si="20"/>
        <v>73637.509999999995</v>
      </c>
      <c r="AJ217" s="86">
        <f t="shared" si="23"/>
        <v>261582.02999999997</v>
      </c>
      <c r="AK217" s="24">
        <f t="shared" si="21"/>
        <v>1030150.42</v>
      </c>
      <c r="AL217" s="25">
        <f t="shared" si="22"/>
        <v>941750.78</v>
      </c>
      <c r="AM217" s="16">
        <f t="shared" si="24"/>
        <v>88399.640000000014</v>
      </c>
    </row>
    <row r="218" spans="1:39" ht="15" thickBot="1" x14ac:dyDescent="0.25">
      <c r="A218" s="62" t="s">
        <v>358</v>
      </c>
      <c r="B218" s="62" t="s">
        <v>45</v>
      </c>
      <c r="C218" s="88">
        <v>2330</v>
      </c>
      <c r="D218" s="89" t="s">
        <v>1024</v>
      </c>
      <c r="E218" s="56" t="s">
        <v>1638</v>
      </c>
      <c r="F218" s="123">
        <v>185116.1</v>
      </c>
      <c r="G218" s="123">
        <v>26476.41</v>
      </c>
      <c r="H218" s="123">
        <v>86128.77</v>
      </c>
      <c r="J218" s="56">
        <v>134018.18</v>
      </c>
      <c r="K218" s="56">
        <v>71360.09</v>
      </c>
      <c r="M218" s="292">
        <v>2900</v>
      </c>
      <c r="N218" s="272">
        <v>54675.839999999997</v>
      </c>
      <c r="P218" s="272">
        <v>136.80000000000001</v>
      </c>
      <c r="S218" s="56">
        <v>55588.04</v>
      </c>
      <c r="T218" s="56">
        <v>2267172.48</v>
      </c>
      <c r="U218" s="100">
        <v>274804.64</v>
      </c>
      <c r="X218" s="100">
        <v>254317.5</v>
      </c>
      <c r="Z218" s="124">
        <v>365988.7</v>
      </c>
      <c r="AC218" s="124">
        <v>86222.02</v>
      </c>
      <c r="AD218" s="124">
        <v>29605.74</v>
      </c>
      <c r="AE218" s="124">
        <v>24743.57</v>
      </c>
      <c r="AH218" s="85">
        <f t="shared" si="19"/>
        <v>297721.28000000003</v>
      </c>
      <c r="AI218" s="21">
        <f t="shared" si="20"/>
        <v>57712.639999999999</v>
      </c>
      <c r="AJ218" s="86">
        <f t="shared" si="23"/>
        <v>240008.64</v>
      </c>
      <c r="AK218" s="24">
        <f t="shared" si="21"/>
        <v>529122.14</v>
      </c>
      <c r="AL218" s="25">
        <f t="shared" si="22"/>
        <v>506560.03</v>
      </c>
      <c r="AM218" s="16">
        <f t="shared" si="24"/>
        <v>22562.109999999986</v>
      </c>
    </row>
    <row r="219" spans="1:39" ht="15" thickBot="1" x14ac:dyDescent="0.25">
      <c r="A219" s="62" t="s">
        <v>358</v>
      </c>
      <c r="B219" s="62" t="s">
        <v>45</v>
      </c>
      <c r="C219" s="88">
        <v>2684</v>
      </c>
      <c r="D219" s="89" t="s">
        <v>1025</v>
      </c>
      <c r="E219" s="56" t="s">
        <v>1639</v>
      </c>
      <c r="F219" s="123">
        <v>316955.75</v>
      </c>
      <c r="G219" s="123">
        <v>5481.25</v>
      </c>
      <c r="H219" s="123">
        <v>153864.88</v>
      </c>
      <c r="J219" s="56">
        <v>284752.08</v>
      </c>
      <c r="K219" s="56">
        <v>264953.09999999998</v>
      </c>
      <c r="M219" s="292">
        <v>1550</v>
      </c>
      <c r="N219" s="272">
        <v>52080</v>
      </c>
      <c r="P219" s="272">
        <v>26787.29</v>
      </c>
      <c r="S219" s="56">
        <v>39636.400000000001</v>
      </c>
      <c r="T219" s="56">
        <v>1870864.76</v>
      </c>
      <c r="U219" s="100">
        <v>340560.06</v>
      </c>
      <c r="X219" s="100">
        <v>391263</v>
      </c>
      <c r="Z219" s="124">
        <v>477378.6</v>
      </c>
      <c r="AC219" s="124">
        <v>180817.73</v>
      </c>
      <c r="AD219" s="124">
        <v>56478.6</v>
      </c>
      <c r="AH219" s="85">
        <f t="shared" si="19"/>
        <v>476301.88</v>
      </c>
      <c r="AI219" s="21">
        <f t="shared" si="20"/>
        <v>80417.290000000008</v>
      </c>
      <c r="AJ219" s="86">
        <f t="shared" si="23"/>
        <v>395884.58999999997</v>
      </c>
      <c r="AK219" s="24">
        <f t="shared" si="21"/>
        <v>731823.06</v>
      </c>
      <c r="AL219" s="25">
        <f t="shared" si="22"/>
        <v>714674.92999999993</v>
      </c>
      <c r="AM219" s="16">
        <f t="shared" si="24"/>
        <v>17148.130000000121</v>
      </c>
    </row>
    <row r="220" spans="1:39" ht="15" thickBot="1" x14ac:dyDescent="0.25">
      <c r="A220" s="62" t="s">
        <v>358</v>
      </c>
      <c r="B220" s="62" t="s">
        <v>45</v>
      </c>
      <c r="C220" s="88">
        <v>7170</v>
      </c>
      <c r="D220" s="89" t="s">
        <v>1026</v>
      </c>
      <c r="E220" s="56" t="s">
        <v>1643</v>
      </c>
      <c r="F220" s="123">
        <v>654581.47</v>
      </c>
      <c r="G220" s="123">
        <v>12280</v>
      </c>
      <c r="H220" s="123">
        <v>115933.16</v>
      </c>
      <c r="J220" s="56">
        <v>-1190778.24</v>
      </c>
      <c r="K220" s="56">
        <v>-159304.35</v>
      </c>
      <c r="M220" s="292">
        <v>7753</v>
      </c>
      <c r="N220" s="272">
        <v>208412.54</v>
      </c>
      <c r="P220" s="272">
        <v>1094</v>
      </c>
      <c r="S220" s="56">
        <v>-112626</v>
      </c>
      <c r="T220" s="56">
        <v>4524693.96</v>
      </c>
      <c r="U220" s="100">
        <v>1573027.76</v>
      </c>
      <c r="X220" s="100">
        <v>475383.8</v>
      </c>
      <c r="Z220" s="124">
        <v>828693.8</v>
      </c>
      <c r="AC220" s="124">
        <v>334279.42</v>
      </c>
      <c r="AD220" s="124">
        <v>2967236.02</v>
      </c>
      <c r="AE220" s="124">
        <v>62461.29</v>
      </c>
      <c r="AG220" s="124">
        <v>478989</v>
      </c>
      <c r="AH220" s="85">
        <f t="shared" si="19"/>
        <v>782794.63</v>
      </c>
      <c r="AI220" s="21">
        <f t="shared" si="20"/>
        <v>217259.54</v>
      </c>
      <c r="AJ220" s="86">
        <f t="shared" si="23"/>
        <v>565535.09</v>
      </c>
      <c r="AK220" s="24">
        <f t="shared" si="21"/>
        <v>2048411.56</v>
      </c>
      <c r="AL220" s="25">
        <f t="shared" si="22"/>
        <v>4671659.53</v>
      </c>
      <c r="AM220" s="16">
        <f t="shared" si="24"/>
        <v>-2623247.9700000002</v>
      </c>
    </row>
    <row r="221" spans="1:39" x14ac:dyDescent="0.2">
      <c r="D221" s="62" t="s">
        <v>28</v>
      </c>
      <c r="AH221" s="85">
        <f t="shared" si="19"/>
        <v>0</v>
      </c>
      <c r="AI221" s="21">
        <f t="shared" si="20"/>
        <v>0</v>
      </c>
      <c r="AJ221" s="86">
        <f t="shared" si="23"/>
        <v>0</v>
      </c>
      <c r="AK221" s="24">
        <f t="shared" si="21"/>
        <v>0</v>
      </c>
      <c r="AL221" s="25">
        <f t="shared" si="22"/>
        <v>0</v>
      </c>
      <c r="AM221" s="16">
        <f t="shared" si="24"/>
        <v>0</v>
      </c>
    </row>
    <row r="222" spans="1:39" x14ac:dyDescent="0.2">
      <c r="D222" s="62" t="s">
        <v>30</v>
      </c>
      <c r="M222" s="292"/>
      <c r="AH222" s="85">
        <f t="shared" si="19"/>
        <v>0</v>
      </c>
      <c r="AI222" s="21">
        <f t="shared" si="20"/>
        <v>0</v>
      </c>
      <c r="AJ222" s="86">
        <f t="shared" si="23"/>
        <v>0</v>
      </c>
      <c r="AK222" s="24">
        <f t="shared" si="21"/>
        <v>0</v>
      </c>
      <c r="AL222" s="25">
        <f t="shared" si="22"/>
        <v>0</v>
      </c>
      <c r="AM222" s="16">
        <f t="shared" si="24"/>
        <v>0</v>
      </c>
    </row>
    <row r="226" spans="13:13" x14ac:dyDescent="0.2">
      <c r="M226" s="292"/>
    </row>
    <row r="227" spans="13:13" x14ac:dyDescent="0.2">
      <c r="M227" s="292"/>
    </row>
    <row r="228" spans="13:13" x14ac:dyDescent="0.2">
      <c r="M228" s="292"/>
    </row>
  </sheetData>
  <autoFilter ref="A1:AN22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0"/>
  <sheetViews>
    <sheetView topLeftCell="AA1" zoomScale="87" zoomScaleNormal="87" workbookViewId="0">
      <selection activeCell="AF1" sqref="A1:AF1048576"/>
    </sheetView>
  </sheetViews>
  <sheetFormatPr defaultColWidth="17.75" defaultRowHeight="14.25" x14ac:dyDescent="0.2"/>
  <cols>
    <col min="1" max="1" width="20.625" style="56" customWidth="1"/>
    <col min="2" max="5" width="17.75" style="123"/>
    <col min="6" max="10" width="17.75" style="56"/>
    <col min="11" max="14" width="17.75" style="272"/>
    <col min="15" max="18" width="17.75" style="56"/>
    <col min="19" max="24" width="17.75" style="100"/>
    <col min="25" max="31" width="17.75" style="124"/>
    <col min="32" max="32" width="33.5" style="124" bestFit="1" customWidth="1"/>
    <col min="33" max="16384" width="17.75" style="56"/>
  </cols>
  <sheetData>
    <row r="1" spans="1:32" x14ac:dyDescent="0.2">
      <c r="A1" s="56" t="s">
        <v>590</v>
      </c>
      <c r="B1" s="123" t="s">
        <v>1437</v>
      </c>
      <c r="C1" s="123" t="s">
        <v>1438</v>
      </c>
      <c r="D1" s="123" t="s">
        <v>1439</v>
      </c>
      <c r="E1" s="123" t="s">
        <v>1440</v>
      </c>
      <c r="F1" s="56" t="s">
        <v>1583</v>
      </c>
      <c r="G1" s="56" t="s">
        <v>1441</v>
      </c>
      <c r="H1" s="56" t="s">
        <v>1442</v>
      </c>
      <c r="I1" s="56" t="s">
        <v>1443</v>
      </c>
      <c r="J1" s="56" t="s">
        <v>1584</v>
      </c>
      <c r="K1" s="272" t="s">
        <v>1444</v>
      </c>
      <c r="L1" s="272" t="s">
        <v>1445</v>
      </c>
      <c r="M1" s="272" t="s">
        <v>1446</v>
      </c>
      <c r="N1" s="272" t="s">
        <v>1447</v>
      </c>
      <c r="O1" s="56" t="s">
        <v>1448</v>
      </c>
      <c r="P1" s="56" t="s">
        <v>1449</v>
      </c>
      <c r="Q1" s="56" t="s">
        <v>1450</v>
      </c>
      <c r="R1" s="56" t="s">
        <v>1451</v>
      </c>
      <c r="S1" s="100" t="s">
        <v>1453</v>
      </c>
      <c r="T1" s="100" t="s">
        <v>1454</v>
      </c>
      <c r="U1" s="100" t="s">
        <v>1455</v>
      </c>
      <c r="V1" s="100" t="s">
        <v>1585</v>
      </c>
      <c r="W1" s="100" t="s">
        <v>1456</v>
      </c>
      <c r="X1" s="100" t="s">
        <v>1457</v>
      </c>
      <c r="Y1" s="124" t="s">
        <v>1458</v>
      </c>
      <c r="Z1" s="124" t="s">
        <v>1459</v>
      </c>
      <c r="AA1" s="124" t="s">
        <v>1460</v>
      </c>
      <c r="AB1" s="124" t="s">
        <v>1461</v>
      </c>
      <c r="AC1" s="124" t="s">
        <v>1462</v>
      </c>
      <c r="AD1" s="124" t="s">
        <v>1586</v>
      </c>
      <c r="AE1" s="124" t="s">
        <v>1464</v>
      </c>
      <c r="AF1" s="124" t="s">
        <v>1465</v>
      </c>
    </row>
    <row r="2" spans="1:32" x14ac:dyDescent="0.2">
      <c r="A2" s="56" t="s">
        <v>591</v>
      </c>
      <c r="B2" s="123" t="s">
        <v>1466</v>
      </c>
      <c r="C2" s="123" t="s">
        <v>1467</v>
      </c>
      <c r="D2" s="123" t="s">
        <v>1468</v>
      </c>
      <c r="E2" s="123" t="s">
        <v>1469</v>
      </c>
      <c r="F2" s="56" t="s">
        <v>1587</v>
      </c>
      <c r="G2" s="56" t="s">
        <v>1470</v>
      </c>
      <c r="H2" s="56" t="s">
        <v>1471</v>
      </c>
      <c r="I2" s="56" t="s">
        <v>1472</v>
      </c>
      <c r="J2" s="56" t="s">
        <v>1588</v>
      </c>
      <c r="K2" s="272" t="s">
        <v>1473</v>
      </c>
      <c r="L2" s="272" t="s">
        <v>1474</v>
      </c>
      <c r="M2" s="272" t="s">
        <v>1475</v>
      </c>
      <c r="N2" s="272" t="s">
        <v>1476</v>
      </c>
      <c r="O2" s="56" t="s">
        <v>1477</v>
      </c>
      <c r="P2" s="56" t="s">
        <v>1478</v>
      </c>
      <c r="Q2" s="56" t="s">
        <v>1479</v>
      </c>
      <c r="R2" s="56" t="s">
        <v>1480</v>
      </c>
      <c r="S2" s="100" t="s">
        <v>1482</v>
      </c>
      <c r="T2" s="100" t="s">
        <v>1483</v>
      </c>
      <c r="U2" s="100" t="s">
        <v>1484</v>
      </c>
      <c r="V2" s="100" t="s">
        <v>1589</v>
      </c>
      <c r="W2" s="100" t="s">
        <v>1485</v>
      </c>
      <c r="X2" s="100" t="s">
        <v>1486</v>
      </c>
      <c r="Y2" s="124" t="s">
        <v>1487</v>
      </c>
      <c r="Z2" s="124" t="s">
        <v>1488</v>
      </c>
      <c r="AA2" s="124" t="s">
        <v>1489</v>
      </c>
      <c r="AB2" s="124" t="s">
        <v>1490</v>
      </c>
      <c r="AC2" s="124" t="s">
        <v>1491</v>
      </c>
      <c r="AD2" s="124" t="s">
        <v>1590</v>
      </c>
      <c r="AE2" s="124" t="s">
        <v>1493</v>
      </c>
      <c r="AF2" s="124" t="s">
        <v>1494</v>
      </c>
    </row>
    <row r="3" spans="1:32" x14ac:dyDescent="0.2">
      <c r="A3" s="56" t="s">
        <v>592</v>
      </c>
      <c r="B3" s="123">
        <v>54094466.850000001</v>
      </c>
      <c r="C3" s="123">
        <v>2136790.2799999998</v>
      </c>
      <c r="D3" s="123">
        <v>8310742</v>
      </c>
      <c r="E3" s="123">
        <v>0</v>
      </c>
      <c r="F3" s="56">
        <v>0</v>
      </c>
      <c r="G3" s="56">
        <v>131044820.7</v>
      </c>
      <c r="H3" s="56">
        <v>18797677.050000001</v>
      </c>
      <c r="I3" s="56">
        <v>0</v>
      </c>
      <c r="J3" s="56">
        <v>0</v>
      </c>
      <c r="K3" s="272">
        <v>377162</v>
      </c>
      <c r="L3" s="272">
        <v>3814571.49</v>
      </c>
      <c r="M3" s="272">
        <v>1905718.71</v>
      </c>
      <c r="N3" s="272">
        <v>119272.7</v>
      </c>
      <c r="O3" s="56">
        <v>2137791.29</v>
      </c>
      <c r="P3" s="56">
        <v>-12154050.18</v>
      </c>
      <c r="Q3" s="56">
        <v>3755417.96</v>
      </c>
      <c r="R3" s="56">
        <v>224399334.74000001</v>
      </c>
      <c r="S3" s="100">
        <v>43177765.149999999</v>
      </c>
      <c r="T3" s="100">
        <v>603210.77</v>
      </c>
      <c r="U3" s="100">
        <v>7122.25</v>
      </c>
      <c r="V3" s="100">
        <v>30</v>
      </c>
      <c r="W3" s="100">
        <v>38411745.170000002</v>
      </c>
      <c r="X3" s="100">
        <v>2254771.65</v>
      </c>
      <c r="Y3" s="124">
        <v>53978788.670000002</v>
      </c>
      <c r="Z3" s="124">
        <v>118654</v>
      </c>
      <c r="AA3" s="124">
        <v>53087</v>
      </c>
      <c r="AB3" s="124">
        <v>19235606.649999999</v>
      </c>
      <c r="AC3" s="124">
        <v>19648808.809999999</v>
      </c>
      <c r="AD3" s="124">
        <v>8410.5</v>
      </c>
      <c r="AE3" s="124">
        <v>41749</v>
      </c>
      <c r="AF3" s="124">
        <v>549821</v>
      </c>
    </row>
    <row r="4" spans="1:32" x14ac:dyDescent="0.2">
      <c r="A4" s="56" t="s">
        <v>1790</v>
      </c>
      <c r="B4" s="123">
        <v>760379.15</v>
      </c>
      <c r="C4" s="123">
        <v>13451</v>
      </c>
      <c r="D4" s="123">
        <v>128395.31</v>
      </c>
      <c r="G4" s="56">
        <v>4641006.91</v>
      </c>
      <c r="H4" s="56">
        <v>124983.84</v>
      </c>
      <c r="L4" s="272">
        <v>7098.69</v>
      </c>
      <c r="N4" s="272">
        <v>154</v>
      </c>
      <c r="O4" s="56">
        <v>54570</v>
      </c>
      <c r="Q4" s="56">
        <v>14475.97</v>
      </c>
      <c r="R4" s="56">
        <v>1723269</v>
      </c>
      <c r="S4" s="100">
        <v>366369.15</v>
      </c>
      <c r="W4" s="100">
        <v>642229</v>
      </c>
      <c r="X4" s="100">
        <v>88670</v>
      </c>
      <c r="Y4" s="124">
        <v>770309</v>
      </c>
      <c r="AB4" s="124">
        <v>229725.66</v>
      </c>
      <c r="AC4" s="124">
        <v>83989.17</v>
      </c>
      <c r="AF4" s="124">
        <v>29797</v>
      </c>
    </row>
    <row r="5" spans="1:32" x14ac:dyDescent="0.2">
      <c r="A5" s="56" t="s">
        <v>1791</v>
      </c>
      <c r="B5" s="123">
        <v>123272.26</v>
      </c>
      <c r="C5" s="123">
        <v>0</v>
      </c>
      <c r="D5" s="123">
        <v>156775.66</v>
      </c>
      <c r="G5" s="56">
        <v>674504.13</v>
      </c>
      <c r="H5" s="56">
        <v>258849.96</v>
      </c>
      <c r="K5" s="272">
        <v>3650</v>
      </c>
      <c r="N5" s="272">
        <v>1227.23</v>
      </c>
      <c r="O5" s="56">
        <v>228080</v>
      </c>
      <c r="Q5" s="56">
        <v>1792.09</v>
      </c>
      <c r="R5" s="56">
        <v>1740746.12</v>
      </c>
      <c r="S5" s="100">
        <v>166044.70000000001</v>
      </c>
      <c r="T5" s="100">
        <v>16300</v>
      </c>
      <c r="W5" s="100">
        <v>283550.5</v>
      </c>
      <c r="X5" s="100">
        <v>165770</v>
      </c>
      <c r="Y5" s="124">
        <v>316250.5</v>
      </c>
      <c r="AB5" s="124">
        <v>201020.93</v>
      </c>
      <c r="AC5" s="124">
        <v>65908.740000000005</v>
      </c>
      <c r="AF5" s="124">
        <v>500</v>
      </c>
    </row>
    <row r="6" spans="1:32" x14ac:dyDescent="0.2">
      <c r="A6" s="56" t="s">
        <v>1792</v>
      </c>
      <c r="B6" s="123">
        <v>283146.40000000002</v>
      </c>
      <c r="C6" s="123">
        <v>86677.5</v>
      </c>
      <c r="D6" s="123">
        <v>82586.55</v>
      </c>
      <c r="G6" s="56">
        <v>1177657.69</v>
      </c>
      <c r="H6" s="56">
        <v>657604.82999999996</v>
      </c>
      <c r="K6" s="272">
        <v>0</v>
      </c>
      <c r="L6" s="272">
        <v>321</v>
      </c>
      <c r="N6" s="272">
        <v>53.47</v>
      </c>
      <c r="O6" s="56">
        <v>89300</v>
      </c>
      <c r="Q6" s="56">
        <v>194000</v>
      </c>
      <c r="R6" s="56">
        <v>2169071.4500000002</v>
      </c>
      <c r="S6" s="100">
        <v>527167.43999999994</v>
      </c>
      <c r="W6" s="100">
        <v>355509.5</v>
      </c>
      <c r="X6" s="100">
        <v>1241</v>
      </c>
      <c r="Y6" s="124">
        <v>560020.5</v>
      </c>
      <c r="AB6" s="124">
        <v>467349.93</v>
      </c>
      <c r="AC6" s="124">
        <v>3745.05</v>
      </c>
      <c r="AF6" s="124">
        <v>500</v>
      </c>
    </row>
    <row r="7" spans="1:32" x14ac:dyDescent="0.2">
      <c r="A7" s="56" t="s">
        <v>1793</v>
      </c>
      <c r="B7" s="123">
        <v>467375.83</v>
      </c>
      <c r="C7" s="123">
        <v>0</v>
      </c>
      <c r="D7" s="123">
        <v>125947.75</v>
      </c>
      <c r="G7" s="56">
        <v>387815.69</v>
      </c>
      <c r="H7" s="56">
        <v>200117.59</v>
      </c>
      <c r="K7" s="272">
        <v>0</v>
      </c>
      <c r="L7" s="272">
        <v>15300</v>
      </c>
      <c r="N7" s="272">
        <v>466.01</v>
      </c>
      <c r="Q7" s="56">
        <v>3588.65</v>
      </c>
      <c r="R7" s="56">
        <v>235221.96</v>
      </c>
      <c r="S7" s="100">
        <v>216799.4</v>
      </c>
      <c r="W7" s="100">
        <v>567226.5</v>
      </c>
      <c r="X7" s="100">
        <v>26350</v>
      </c>
      <c r="Y7" s="124">
        <v>642856.5</v>
      </c>
      <c r="AB7" s="124">
        <v>175805.6</v>
      </c>
      <c r="AC7" s="124">
        <v>51306.53</v>
      </c>
      <c r="AF7" s="124">
        <v>26142</v>
      </c>
    </row>
    <row r="8" spans="1:32" x14ac:dyDescent="0.2">
      <c r="A8" s="56" t="s">
        <v>1794</v>
      </c>
      <c r="B8" s="123">
        <v>517611.05</v>
      </c>
      <c r="C8" s="123">
        <v>11887</v>
      </c>
      <c r="D8" s="123">
        <v>120674.24000000001</v>
      </c>
      <c r="G8" s="56">
        <v>552977.11</v>
      </c>
      <c r="H8" s="56">
        <v>205300.61</v>
      </c>
      <c r="L8" s="272">
        <v>2358.4499999999998</v>
      </c>
      <c r="N8" s="272">
        <v>75</v>
      </c>
      <c r="R8" s="56">
        <v>1649277.25</v>
      </c>
      <c r="S8" s="100">
        <v>356532.8</v>
      </c>
      <c r="W8" s="100">
        <v>237993</v>
      </c>
      <c r="X8" s="100">
        <v>21250</v>
      </c>
      <c r="Y8" s="124">
        <v>295453</v>
      </c>
      <c r="AB8" s="124">
        <v>182202.8</v>
      </c>
      <c r="AC8" s="124">
        <v>40301.82</v>
      </c>
      <c r="AF8" s="124">
        <v>22424</v>
      </c>
    </row>
    <row r="9" spans="1:32" x14ac:dyDescent="0.2">
      <c r="A9" s="56" t="s">
        <v>1795</v>
      </c>
      <c r="B9" s="123">
        <v>575937.30000000005</v>
      </c>
      <c r="C9" s="123">
        <v>3780</v>
      </c>
      <c r="D9" s="123">
        <v>85305.69</v>
      </c>
      <c r="G9" s="56">
        <v>296000.14</v>
      </c>
      <c r="H9" s="56">
        <v>188655.22</v>
      </c>
      <c r="L9" s="272">
        <v>0</v>
      </c>
      <c r="N9" s="272">
        <v>3</v>
      </c>
      <c r="Q9" s="56">
        <v>2346.66</v>
      </c>
      <c r="R9" s="56">
        <v>991159.3</v>
      </c>
      <c r="S9" s="100">
        <v>212328.41</v>
      </c>
      <c r="W9" s="100">
        <v>275089.5</v>
      </c>
      <c r="X9" s="100">
        <v>74410</v>
      </c>
      <c r="Y9" s="124">
        <v>396379.5</v>
      </c>
      <c r="AB9" s="124">
        <v>124551.33</v>
      </c>
      <c r="AC9" s="124">
        <v>37451.9</v>
      </c>
      <c r="AF9" s="124">
        <v>19748</v>
      </c>
    </row>
    <row r="10" spans="1:32" x14ac:dyDescent="0.2">
      <c r="A10" s="56" t="s">
        <v>1796</v>
      </c>
      <c r="B10" s="123">
        <v>181412.93</v>
      </c>
      <c r="C10" s="123">
        <v>0</v>
      </c>
      <c r="D10" s="123">
        <v>124691.33</v>
      </c>
      <c r="G10" s="56">
        <v>905745.5</v>
      </c>
      <c r="H10" s="56">
        <v>238573.15</v>
      </c>
      <c r="K10" s="272">
        <v>0</v>
      </c>
      <c r="N10" s="272">
        <v>349.88</v>
      </c>
      <c r="O10" s="56">
        <v>110000</v>
      </c>
      <c r="Q10" s="56">
        <v>19037.509999999998</v>
      </c>
      <c r="R10" s="56">
        <v>169383.81</v>
      </c>
      <c r="S10" s="100">
        <v>150822.76999999999</v>
      </c>
      <c r="W10" s="100">
        <v>291796.5</v>
      </c>
      <c r="X10" s="100">
        <v>108910</v>
      </c>
      <c r="Y10" s="124">
        <v>313676.5</v>
      </c>
      <c r="AB10" s="124">
        <v>103872.92</v>
      </c>
      <c r="AC10" s="124">
        <v>62062.71</v>
      </c>
      <c r="AF10" s="124">
        <v>500</v>
      </c>
    </row>
    <row r="11" spans="1:32" x14ac:dyDescent="0.2">
      <c r="A11" s="56" t="s">
        <v>1797</v>
      </c>
      <c r="B11" s="123">
        <v>1159007.69</v>
      </c>
      <c r="C11" s="123">
        <v>52717</v>
      </c>
      <c r="D11" s="123">
        <v>89073.86</v>
      </c>
      <c r="G11" s="56">
        <v>792130.7</v>
      </c>
      <c r="H11" s="56">
        <v>631280.21</v>
      </c>
      <c r="K11" s="272">
        <v>0</v>
      </c>
      <c r="L11" s="272">
        <v>0</v>
      </c>
      <c r="N11" s="272">
        <v>109.3</v>
      </c>
      <c r="O11" s="56">
        <v>8700</v>
      </c>
      <c r="Q11" s="56">
        <v>66806.67</v>
      </c>
      <c r="R11" s="56">
        <v>668274.24</v>
      </c>
      <c r="S11" s="100">
        <v>368374.38</v>
      </c>
      <c r="T11" s="100">
        <v>15333</v>
      </c>
      <c r="W11" s="100">
        <v>421669.5</v>
      </c>
      <c r="X11" s="100">
        <v>141470</v>
      </c>
      <c r="Y11" s="124">
        <v>606109.5</v>
      </c>
      <c r="AB11" s="124">
        <v>236823.55</v>
      </c>
      <c r="AC11" s="124">
        <v>57749.1</v>
      </c>
      <c r="AF11" s="124">
        <v>45675</v>
      </c>
    </row>
    <row r="12" spans="1:32" x14ac:dyDescent="0.2">
      <c r="A12" s="56" t="s">
        <v>1798</v>
      </c>
      <c r="B12" s="123">
        <v>597257.62</v>
      </c>
      <c r="C12" s="123">
        <v>23941</v>
      </c>
      <c r="D12" s="123">
        <v>58347.59</v>
      </c>
      <c r="G12" s="56">
        <v>784035.34</v>
      </c>
      <c r="H12" s="56">
        <v>233717.24</v>
      </c>
      <c r="K12" s="272">
        <v>0</v>
      </c>
      <c r="L12" s="272">
        <v>0</v>
      </c>
      <c r="N12" s="272">
        <v>84.31</v>
      </c>
      <c r="Q12" s="56">
        <v>1740</v>
      </c>
      <c r="R12" s="56">
        <v>2102009.77</v>
      </c>
      <c r="S12" s="100">
        <v>204573.28</v>
      </c>
      <c r="W12" s="100">
        <v>426990</v>
      </c>
      <c r="X12" s="100">
        <v>18700</v>
      </c>
      <c r="Y12" s="124">
        <v>509170</v>
      </c>
      <c r="AB12" s="124">
        <v>111825.15</v>
      </c>
      <c r="AC12" s="124">
        <v>45474.58</v>
      </c>
      <c r="AF12" s="124">
        <v>18275</v>
      </c>
    </row>
    <row r="13" spans="1:32" x14ac:dyDescent="0.2">
      <c r="A13" s="56" t="s">
        <v>1799</v>
      </c>
      <c r="B13" s="123">
        <v>502093.71</v>
      </c>
      <c r="C13" s="123">
        <v>7984.75</v>
      </c>
      <c r="D13" s="123">
        <v>159314.17000000001</v>
      </c>
      <c r="G13" s="56">
        <v>1199465.33</v>
      </c>
      <c r="H13" s="56">
        <v>197505.56</v>
      </c>
      <c r="K13" s="272">
        <v>0</v>
      </c>
      <c r="N13" s="272">
        <v>143.01</v>
      </c>
      <c r="Q13" s="56">
        <v>4843.1099999999997</v>
      </c>
      <c r="R13" s="56">
        <v>1442563.02</v>
      </c>
      <c r="S13" s="100">
        <v>278314.83</v>
      </c>
      <c r="W13" s="100">
        <v>396766.5</v>
      </c>
      <c r="X13" s="100">
        <v>144010</v>
      </c>
      <c r="Y13" s="124">
        <v>577836.5</v>
      </c>
      <c r="AB13" s="124">
        <v>154389.32999999999</v>
      </c>
      <c r="AC13" s="124">
        <v>54935</v>
      </c>
      <c r="AF13" s="124">
        <v>500</v>
      </c>
    </row>
    <row r="14" spans="1:32" x14ac:dyDescent="0.2">
      <c r="A14" s="56" t="s">
        <v>1800</v>
      </c>
      <c r="B14" s="123">
        <v>128513.99</v>
      </c>
      <c r="C14" s="123">
        <v>3890</v>
      </c>
      <c r="D14" s="123">
        <v>49924.25</v>
      </c>
      <c r="G14" s="56">
        <v>1134096.3899999999</v>
      </c>
      <c r="H14" s="56">
        <v>135824.23000000001</v>
      </c>
      <c r="N14" s="272">
        <v>168</v>
      </c>
      <c r="Q14" s="56">
        <v>2820.99</v>
      </c>
      <c r="R14" s="56">
        <v>484200</v>
      </c>
      <c r="S14" s="100">
        <v>248144.18</v>
      </c>
      <c r="W14" s="100">
        <v>323588</v>
      </c>
      <c r="X14" s="100">
        <v>127910</v>
      </c>
      <c r="Y14" s="124">
        <v>458538</v>
      </c>
      <c r="AB14" s="124">
        <v>179317.44</v>
      </c>
      <c r="AC14" s="124">
        <v>40549.85</v>
      </c>
      <c r="AF14" s="124">
        <v>20799</v>
      </c>
    </row>
    <row r="15" spans="1:32" x14ac:dyDescent="0.2">
      <c r="A15" s="56" t="s">
        <v>1801</v>
      </c>
      <c r="B15" s="123">
        <v>774655.5</v>
      </c>
      <c r="C15" s="123">
        <v>10997</v>
      </c>
      <c r="D15" s="123">
        <v>95385.57</v>
      </c>
      <c r="G15" s="56">
        <v>711394.56</v>
      </c>
      <c r="H15" s="56">
        <v>164147.54999999999</v>
      </c>
      <c r="L15" s="272">
        <v>1656.39</v>
      </c>
      <c r="N15" s="272">
        <v>486.03</v>
      </c>
      <c r="O15" s="56">
        <v>116329.52</v>
      </c>
      <c r="Q15" s="56">
        <v>-61868.85</v>
      </c>
      <c r="R15" s="56">
        <v>1884119.29</v>
      </c>
      <c r="S15" s="100">
        <v>317023.76</v>
      </c>
      <c r="W15" s="100">
        <v>274201.58</v>
      </c>
      <c r="X15" s="100">
        <v>41820</v>
      </c>
      <c r="Y15" s="124">
        <v>348201.58</v>
      </c>
      <c r="AB15" s="124">
        <v>432939.33</v>
      </c>
      <c r="AC15" s="124">
        <v>93567.02</v>
      </c>
      <c r="AF15" s="124">
        <v>38205</v>
      </c>
    </row>
    <row r="16" spans="1:32" x14ac:dyDescent="0.2">
      <c r="A16" s="56" t="s">
        <v>1802</v>
      </c>
      <c r="B16" s="123">
        <v>215992.43</v>
      </c>
      <c r="C16" s="123">
        <v>0</v>
      </c>
      <c r="D16" s="123">
        <v>44345</v>
      </c>
      <c r="G16" s="56">
        <v>695904.31</v>
      </c>
      <c r="H16" s="56">
        <v>290290.74</v>
      </c>
      <c r="K16" s="272">
        <v>0</v>
      </c>
      <c r="N16" s="272">
        <v>223</v>
      </c>
      <c r="R16" s="56">
        <v>2403607</v>
      </c>
      <c r="S16" s="100">
        <v>246347.06</v>
      </c>
      <c r="W16" s="100">
        <v>333509.5</v>
      </c>
      <c r="X16" s="100">
        <v>5750</v>
      </c>
      <c r="Y16" s="124">
        <v>481699.5</v>
      </c>
      <c r="AB16" s="124">
        <v>88387.41</v>
      </c>
      <c r="AC16" s="124">
        <v>45894.879999999997</v>
      </c>
      <c r="AF16" s="124">
        <v>24364</v>
      </c>
    </row>
    <row r="17" spans="1:32" x14ac:dyDescent="0.2">
      <c r="A17" s="56" t="s">
        <v>1803</v>
      </c>
      <c r="B17" s="123">
        <v>967708.82</v>
      </c>
      <c r="C17" s="123">
        <v>0</v>
      </c>
      <c r="D17" s="123">
        <v>207268.88</v>
      </c>
      <c r="G17" s="56">
        <v>502496.82</v>
      </c>
      <c r="H17" s="56">
        <v>137027.60999999999</v>
      </c>
      <c r="K17" s="272">
        <v>0</v>
      </c>
      <c r="N17" s="272">
        <v>81</v>
      </c>
      <c r="Q17" s="56">
        <v>2633.75</v>
      </c>
      <c r="R17" s="56">
        <v>2696435.34</v>
      </c>
      <c r="S17" s="100">
        <v>345924.13</v>
      </c>
      <c r="W17" s="100">
        <v>224965</v>
      </c>
      <c r="Y17" s="124">
        <v>332855</v>
      </c>
      <c r="AB17" s="124">
        <v>182484.69</v>
      </c>
      <c r="AC17" s="124">
        <v>43894.8</v>
      </c>
      <c r="AF17" s="124">
        <v>29924</v>
      </c>
    </row>
    <row r="18" spans="1:32" x14ac:dyDescent="0.2">
      <c r="A18" s="56" t="s">
        <v>1804</v>
      </c>
      <c r="B18" s="123">
        <v>747813.26</v>
      </c>
      <c r="C18" s="123">
        <v>29490</v>
      </c>
      <c r="D18" s="123">
        <v>153235.01</v>
      </c>
      <c r="G18" s="56">
        <v>919596.43</v>
      </c>
      <c r="H18" s="56">
        <v>285851.17</v>
      </c>
      <c r="K18" s="272">
        <v>0</v>
      </c>
      <c r="L18" s="272">
        <v>12880</v>
      </c>
      <c r="N18" s="272">
        <v>304.66000000000003</v>
      </c>
      <c r="O18" s="56">
        <v>150830</v>
      </c>
      <c r="Q18" s="56">
        <v>21193.15</v>
      </c>
      <c r="R18" s="56">
        <v>2510757.66</v>
      </c>
      <c r="S18" s="100">
        <v>310100.40000000002</v>
      </c>
      <c r="T18" s="100">
        <v>57805</v>
      </c>
      <c r="W18" s="100">
        <v>204205.5</v>
      </c>
      <c r="X18" s="100">
        <v>164180</v>
      </c>
      <c r="Y18" s="124">
        <v>396703.5</v>
      </c>
      <c r="AB18" s="124">
        <v>272149.77</v>
      </c>
      <c r="AC18" s="124">
        <v>72053.73</v>
      </c>
      <c r="AF18" s="124">
        <v>31934</v>
      </c>
    </row>
    <row r="19" spans="1:32" x14ac:dyDescent="0.2">
      <c r="A19" s="56" t="s">
        <v>1805</v>
      </c>
      <c r="B19" s="123">
        <v>1658364.74</v>
      </c>
      <c r="C19" s="123">
        <v>0</v>
      </c>
      <c r="D19" s="123">
        <v>130886.78</v>
      </c>
      <c r="G19" s="56">
        <v>3241180.99</v>
      </c>
      <c r="H19" s="56">
        <v>283872.83</v>
      </c>
      <c r="L19" s="272">
        <v>0</v>
      </c>
      <c r="N19" s="272">
        <v>1980</v>
      </c>
      <c r="O19" s="56">
        <v>88120</v>
      </c>
      <c r="Q19" s="56">
        <v>4755.7299999999996</v>
      </c>
      <c r="R19" s="56">
        <v>684118.79</v>
      </c>
      <c r="S19" s="100">
        <v>253479.45</v>
      </c>
      <c r="W19" s="100">
        <v>828120</v>
      </c>
      <c r="X19" s="100">
        <v>126570</v>
      </c>
      <c r="Y19" s="124">
        <v>1011310</v>
      </c>
      <c r="AB19" s="124">
        <v>167604.51</v>
      </c>
      <c r="AC19" s="124">
        <v>84184.89</v>
      </c>
      <c r="AF19" s="124">
        <v>38069</v>
      </c>
    </row>
    <row r="20" spans="1:32" x14ac:dyDescent="0.2">
      <c r="A20" s="56" t="s">
        <v>1806</v>
      </c>
      <c r="B20" s="123">
        <v>175175.11</v>
      </c>
      <c r="C20" s="123">
        <v>1764.5</v>
      </c>
      <c r="D20" s="123">
        <v>42741.59</v>
      </c>
      <c r="G20" s="56">
        <v>500781.75</v>
      </c>
      <c r="H20" s="56">
        <v>153575.89000000001</v>
      </c>
      <c r="L20" s="272">
        <v>838.09</v>
      </c>
      <c r="M20" s="272">
        <v>40000</v>
      </c>
      <c r="N20" s="272">
        <v>73</v>
      </c>
      <c r="Q20" s="56">
        <v>-1583.05</v>
      </c>
      <c r="R20" s="56">
        <v>865361.67</v>
      </c>
      <c r="S20" s="100">
        <v>167742.95000000001</v>
      </c>
      <c r="W20" s="100">
        <v>417970.5</v>
      </c>
      <c r="X20" s="100">
        <v>22210</v>
      </c>
      <c r="Y20" s="124">
        <v>476720.5</v>
      </c>
      <c r="AB20" s="124">
        <v>86286.98</v>
      </c>
      <c r="AC20" s="124">
        <v>29739.16</v>
      </c>
      <c r="AF20" s="124">
        <v>500</v>
      </c>
    </row>
    <row r="21" spans="1:32" x14ac:dyDescent="0.2">
      <c r="A21" s="56" t="s">
        <v>1807</v>
      </c>
      <c r="B21" s="123">
        <v>326783.95</v>
      </c>
      <c r="C21" s="123">
        <v>10616</v>
      </c>
      <c r="D21" s="123">
        <v>30265.42</v>
      </c>
      <c r="G21" s="56">
        <v>756413.4</v>
      </c>
      <c r="H21" s="56">
        <v>252887.88</v>
      </c>
      <c r="L21" s="272">
        <v>0</v>
      </c>
      <c r="N21" s="272">
        <v>72</v>
      </c>
      <c r="Q21" s="56">
        <v>15718.32</v>
      </c>
      <c r="R21" s="56">
        <v>1709584.67</v>
      </c>
      <c r="S21" s="100">
        <v>156963.65</v>
      </c>
      <c r="W21" s="100">
        <v>402205.5</v>
      </c>
      <c r="X21" s="100">
        <v>18100</v>
      </c>
      <c r="Y21" s="124">
        <v>454265.5</v>
      </c>
      <c r="AB21" s="124">
        <v>97300.74</v>
      </c>
      <c r="AC21" s="124">
        <v>63195.6</v>
      </c>
      <c r="AF21" s="124">
        <v>500</v>
      </c>
    </row>
    <row r="22" spans="1:32" x14ac:dyDescent="0.2">
      <c r="A22" s="56" t="s">
        <v>1911</v>
      </c>
      <c r="B22" s="123">
        <v>71006.28</v>
      </c>
      <c r="C22" s="123">
        <v>4473</v>
      </c>
      <c r="D22" s="123">
        <v>64939.87</v>
      </c>
      <c r="G22" s="56">
        <v>918797.61</v>
      </c>
      <c r="H22" s="56">
        <v>308455.07</v>
      </c>
      <c r="L22" s="272">
        <v>35322.39</v>
      </c>
      <c r="N22" s="272">
        <v>79</v>
      </c>
      <c r="Q22" s="56">
        <v>2583.8200000000002</v>
      </c>
      <c r="R22" s="56">
        <v>2287426.9300000002</v>
      </c>
      <c r="S22" s="100">
        <v>161773.51999999999</v>
      </c>
      <c r="V22" s="100">
        <v>30</v>
      </c>
      <c r="W22" s="100">
        <v>285387</v>
      </c>
      <c r="X22" s="100">
        <v>74960</v>
      </c>
      <c r="Y22" s="124">
        <v>410196</v>
      </c>
      <c r="AB22" s="124">
        <v>194260</v>
      </c>
      <c r="AC22" s="124">
        <v>69618.460000000006</v>
      </c>
      <c r="AF22" s="124">
        <v>500</v>
      </c>
    </row>
    <row r="23" spans="1:32" x14ac:dyDescent="0.2">
      <c r="A23" s="56" t="s">
        <v>1808</v>
      </c>
      <c r="B23" s="123">
        <v>92392.320000000007</v>
      </c>
      <c r="C23" s="123">
        <v>0</v>
      </c>
      <c r="D23" s="123">
        <v>40467.42</v>
      </c>
      <c r="G23" s="56">
        <v>915386.7</v>
      </c>
      <c r="H23" s="56">
        <v>145629.96</v>
      </c>
      <c r="K23" s="272">
        <v>0</v>
      </c>
      <c r="L23" s="272">
        <v>37200</v>
      </c>
      <c r="N23" s="272">
        <v>441.2</v>
      </c>
      <c r="Q23" s="56">
        <v>33620</v>
      </c>
      <c r="R23" s="56">
        <v>2091979.99</v>
      </c>
      <c r="S23" s="100">
        <v>153225.70000000001</v>
      </c>
      <c r="W23" s="100">
        <v>217140</v>
      </c>
      <c r="X23" s="100">
        <v>4560</v>
      </c>
      <c r="Y23" s="124">
        <v>258840</v>
      </c>
      <c r="AB23" s="124">
        <v>117651.16</v>
      </c>
      <c r="AC23" s="124">
        <v>58420.77</v>
      </c>
    </row>
    <row r="24" spans="1:32" x14ac:dyDescent="0.2">
      <c r="A24" s="56" t="s">
        <v>1809</v>
      </c>
      <c r="B24" s="123">
        <v>482146.47</v>
      </c>
      <c r="C24" s="123">
        <v>0</v>
      </c>
      <c r="D24" s="123">
        <v>31901.87</v>
      </c>
      <c r="G24" s="56">
        <v>696364.77</v>
      </c>
      <c r="H24" s="56">
        <v>225686.29</v>
      </c>
      <c r="K24" s="272">
        <v>0</v>
      </c>
      <c r="L24" s="272">
        <v>160182.51999999999</v>
      </c>
      <c r="M24" s="272">
        <v>1600</v>
      </c>
      <c r="N24" s="272">
        <v>81.53</v>
      </c>
      <c r="O24" s="56">
        <v>64445</v>
      </c>
      <c r="S24" s="100">
        <v>376724.53</v>
      </c>
      <c r="W24" s="100">
        <v>475514.5</v>
      </c>
      <c r="Y24" s="124">
        <v>661759.5</v>
      </c>
      <c r="AB24" s="124">
        <v>142363.51</v>
      </c>
      <c r="AC24" s="124">
        <v>51121.35</v>
      </c>
    </row>
    <row r="25" spans="1:32" x14ac:dyDescent="0.2">
      <c r="A25" s="56" t="s">
        <v>1810</v>
      </c>
      <c r="B25" s="123">
        <v>237381.4</v>
      </c>
      <c r="C25" s="123">
        <v>0</v>
      </c>
      <c r="D25" s="123">
        <v>31869.75</v>
      </c>
      <c r="G25" s="56">
        <v>1139556.7</v>
      </c>
      <c r="H25" s="56">
        <v>128472.73</v>
      </c>
      <c r="K25" s="272">
        <v>350</v>
      </c>
      <c r="L25" s="272">
        <v>37019.24</v>
      </c>
      <c r="N25" s="272">
        <v>279.61</v>
      </c>
      <c r="R25" s="56">
        <v>1967042.37</v>
      </c>
      <c r="S25" s="100">
        <v>139995.09</v>
      </c>
      <c r="W25" s="100">
        <v>594811.5</v>
      </c>
      <c r="X25" s="100">
        <v>14560.29</v>
      </c>
      <c r="Y25" s="124">
        <v>622611.5</v>
      </c>
      <c r="AB25" s="124">
        <v>86866.11</v>
      </c>
      <c r="AC25" s="124">
        <v>52488.73</v>
      </c>
    </row>
    <row r="26" spans="1:32" x14ac:dyDescent="0.2">
      <c r="A26" s="56" t="s">
        <v>1811</v>
      </c>
      <c r="B26" s="123">
        <v>307901.07</v>
      </c>
      <c r="C26" s="123">
        <v>0</v>
      </c>
      <c r="D26" s="123">
        <v>30313.47</v>
      </c>
      <c r="G26" s="56">
        <v>691115.86</v>
      </c>
      <c r="H26" s="56">
        <v>158091.32999999999</v>
      </c>
      <c r="L26" s="272">
        <v>80956.570000000007</v>
      </c>
      <c r="M26" s="272">
        <v>45300</v>
      </c>
      <c r="N26" s="272">
        <v>-13</v>
      </c>
      <c r="R26" s="56">
        <v>1301651.56</v>
      </c>
      <c r="S26" s="100">
        <v>220098.86</v>
      </c>
      <c r="W26" s="100">
        <v>143190</v>
      </c>
      <c r="X26" s="100">
        <v>7500</v>
      </c>
      <c r="Y26" s="124">
        <v>208290</v>
      </c>
      <c r="AB26" s="124">
        <v>143125.04</v>
      </c>
      <c r="AC26" s="124">
        <v>68794.19</v>
      </c>
    </row>
    <row r="27" spans="1:32" x14ac:dyDescent="0.2">
      <c r="A27" s="56" t="s">
        <v>1812</v>
      </c>
      <c r="B27" s="123">
        <v>402065.82</v>
      </c>
      <c r="C27" s="123">
        <v>0</v>
      </c>
      <c r="D27" s="123">
        <v>43140.63</v>
      </c>
      <c r="G27" s="56">
        <v>1896824.59</v>
      </c>
      <c r="H27" s="56">
        <v>245231.68</v>
      </c>
      <c r="L27" s="272">
        <v>72000</v>
      </c>
      <c r="N27" s="272">
        <v>175</v>
      </c>
      <c r="R27" s="56">
        <v>1776680.82</v>
      </c>
      <c r="S27" s="100">
        <v>533647.26</v>
      </c>
      <c r="W27" s="100">
        <v>271162.09999999998</v>
      </c>
      <c r="X27" s="100">
        <v>4500</v>
      </c>
      <c r="Y27" s="124">
        <v>498862.1</v>
      </c>
      <c r="AB27" s="124">
        <v>105341.33</v>
      </c>
      <c r="AC27" s="124">
        <v>87023.8</v>
      </c>
    </row>
    <row r="28" spans="1:32" x14ac:dyDescent="0.2">
      <c r="A28" s="56" t="s">
        <v>1813</v>
      </c>
      <c r="B28" s="123">
        <v>470820.84</v>
      </c>
      <c r="C28" s="123">
        <v>7561</v>
      </c>
      <c r="D28" s="123">
        <v>64258.82</v>
      </c>
      <c r="G28" s="56">
        <v>1362595.94</v>
      </c>
      <c r="H28" s="56">
        <v>502510.54</v>
      </c>
      <c r="L28" s="272">
        <v>73483.070000000007</v>
      </c>
      <c r="M28" s="272">
        <v>6659.62</v>
      </c>
      <c r="N28" s="272">
        <v>332.67</v>
      </c>
      <c r="O28" s="56">
        <v>328742.82</v>
      </c>
      <c r="Q28" s="56">
        <v>41110.379999999997</v>
      </c>
      <c r="R28" s="56">
        <v>2074982.75</v>
      </c>
      <c r="S28" s="100">
        <v>538205.66</v>
      </c>
      <c r="T28" s="100">
        <v>64943.18</v>
      </c>
      <c r="W28" s="100">
        <v>784329.5</v>
      </c>
      <c r="X28" s="100">
        <v>21500</v>
      </c>
      <c r="Y28" s="124">
        <v>1056889.5</v>
      </c>
      <c r="AB28" s="124">
        <v>242019.34</v>
      </c>
      <c r="AC28" s="124">
        <v>89401.27</v>
      </c>
    </row>
    <row r="29" spans="1:32" x14ac:dyDescent="0.2">
      <c r="A29" s="56" t="s">
        <v>1814</v>
      </c>
      <c r="B29" s="123">
        <v>259604.44</v>
      </c>
      <c r="C29" s="123">
        <v>1563.5</v>
      </c>
      <c r="D29" s="123">
        <v>76487.27</v>
      </c>
      <c r="G29" s="56">
        <v>590606.30000000005</v>
      </c>
      <c r="H29" s="56">
        <v>212726.68</v>
      </c>
      <c r="L29" s="272">
        <v>34568.99</v>
      </c>
      <c r="M29" s="272">
        <v>34490</v>
      </c>
      <c r="N29" s="272">
        <v>151</v>
      </c>
      <c r="R29" s="56">
        <v>1942599.48</v>
      </c>
      <c r="S29" s="100">
        <v>128551.55</v>
      </c>
      <c r="W29" s="100">
        <v>355162</v>
      </c>
      <c r="X29" s="100">
        <v>3000</v>
      </c>
      <c r="Y29" s="124">
        <v>412762</v>
      </c>
      <c r="AB29" s="124">
        <v>129348.43</v>
      </c>
      <c r="AC29" s="124">
        <v>45873.89</v>
      </c>
    </row>
    <row r="30" spans="1:32" x14ac:dyDescent="0.2">
      <c r="A30" s="56" t="s">
        <v>1815</v>
      </c>
      <c r="B30" s="123">
        <v>527636.96</v>
      </c>
      <c r="C30" s="123">
        <v>1918.25</v>
      </c>
      <c r="D30" s="123">
        <v>94585.22</v>
      </c>
      <c r="G30" s="56">
        <v>885216.92</v>
      </c>
      <c r="H30" s="56">
        <v>238411.77</v>
      </c>
      <c r="K30" s="272">
        <v>10037</v>
      </c>
      <c r="L30" s="272">
        <v>46163.42</v>
      </c>
      <c r="N30" s="272">
        <v>142.72999999999999</v>
      </c>
      <c r="Q30" s="56">
        <v>1056.52</v>
      </c>
      <c r="R30" s="56">
        <v>1357301.45</v>
      </c>
      <c r="S30" s="100">
        <v>309377.89</v>
      </c>
      <c r="W30" s="100">
        <v>116403</v>
      </c>
      <c r="X30" s="100">
        <v>8550</v>
      </c>
      <c r="Y30" s="124">
        <v>281093</v>
      </c>
      <c r="AB30" s="124">
        <v>112561.12</v>
      </c>
      <c r="AC30" s="124">
        <v>42505.66</v>
      </c>
    </row>
    <row r="31" spans="1:32" x14ac:dyDescent="0.2">
      <c r="A31" s="56" t="s">
        <v>1816</v>
      </c>
      <c r="B31" s="123">
        <v>277146.71000000002</v>
      </c>
      <c r="C31" s="123">
        <v>0</v>
      </c>
      <c r="D31" s="123">
        <v>78555.929999999993</v>
      </c>
      <c r="G31" s="56">
        <v>449211.41</v>
      </c>
      <c r="H31" s="56">
        <v>119173.49</v>
      </c>
      <c r="K31" s="272">
        <v>0</v>
      </c>
      <c r="L31" s="272">
        <v>51802.54</v>
      </c>
      <c r="M31" s="272">
        <v>0.19</v>
      </c>
      <c r="N31" s="272">
        <v>157.56</v>
      </c>
      <c r="O31" s="56">
        <v>9040.66</v>
      </c>
      <c r="Q31" s="56">
        <v>662.99</v>
      </c>
      <c r="R31" s="56">
        <v>1339755.76</v>
      </c>
      <c r="S31" s="100">
        <v>333977.46999999997</v>
      </c>
      <c r="T31" s="100">
        <v>431.17</v>
      </c>
      <c r="W31" s="100">
        <v>520877.5</v>
      </c>
      <c r="X31" s="100">
        <v>24291.35</v>
      </c>
      <c r="Y31" s="124">
        <v>716897.5</v>
      </c>
      <c r="AB31" s="124">
        <v>137117.79999999999</v>
      </c>
      <c r="AC31" s="124">
        <v>41577.269999999997</v>
      </c>
    </row>
    <row r="32" spans="1:32" x14ac:dyDescent="0.2">
      <c r="A32" s="56" t="s">
        <v>1817</v>
      </c>
      <c r="B32" s="123">
        <v>169233.66</v>
      </c>
      <c r="C32" s="123">
        <v>1530</v>
      </c>
      <c r="D32" s="123">
        <v>74232.25</v>
      </c>
      <c r="G32" s="56">
        <v>1107712.29</v>
      </c>
      <c r="H32" s="56">
        <v>158998.16</v>
      </c>
      <c r="K32" s="272">
        <v>0</v>
      </c>
      <c r="L32" s="272">
        <v>45149.5</v>
      </c>
      <c r="N32" s="272">
        <v>228.78</v>
      </c>
      <c r="Q32" s="56">
        <v>23958.639999999999</v>
      </c>
      <c r="R32" s="56">
        <v>2103448.6</v>
      </c>
      <c r="S32" s="100">
        <v>209611.83</v>
      </c>
      <c r="W32" s="100">
        <v>353005.5</v>
      </c>
      <c r="X32" s="100">
        <v>8000</v>
      </c>
      <c r="Y32" s="124">
        <v>508669.5</v>
      </c>
      <c r="AB32" s="124">
        <v>90034.05</v>
      </c>
      <c r="AC32" s="124">
        <v>52875.07</v>
      </c>
    </row>
    <row r="33" spans="1:29" x14ac:dyDescent="0.2">
      <c r="A33" s="56" t="s">
        <v>1818</v>
      </c>
      <c r="B33" s="123">
        <v>425045.64</v>
      </c>
      <c r="C33" s="123">
        <v>375.25</v>
      </c>
      <c r="D33" s="123">
        <v>95516.79</v>
      </c>
      <c r="G33" s="56">
        <v>411645.01</v>
      </c>
      <c r="H33" s="56">
        <v>260778.29</v>
      </c>
      <c r="L33" s="272">
        <v>41057.129999999997</v>
      </c>
      <c r="N33" s="272">
        <v>136</v>
      </c>
      <c r="O33" s="56">
        <v>18629.810000000001</v>
      </c>
      <c r="Q33" s="56">
        <v>870</v>
      </c>
      <c r="R33" s="56">
        <v>1634028.2</v>
      </c>
      <c r="S33" s="100">
        <v>196854.33</v>
      </c>
      <c r="W33" s="100">
        <v>195407.5</v>
      </c>
      <c r="X33" s="100">
        <v>3000</v>
      </c>
      <c r="Y33" s="124">
        <v>310797.5</v>
      </c>
      <c r="AB33" s="124">
        <v>83986.31</v>
      </c>
      <c r="AC33" s="124">
        <v>76201.16</v>
      </c>
    </row>
    <row r="34" spans="1:29" x14ac:dyDescent="0.2">
      <c r="A34" s="56" t="s">
        <v>1819</v>
      </c>
      <c r="B34" s="123">
        <v>288211.59999999998</v>
      </c>
      <c r="C34" s="123">
        <v>1392</v>
      </c>
      <c r="D34" s="123">
        <v>11500.11</v>
      </c>
      <c r="G34" s="56">
        <v>597269.6</v>
      </c>
      <c r="H34" s="56">
        <v>215615.05</v>
      </c>
      <c r="L34" s="272">
        <v>1700.05</v>
      </c>
      <c r="M34" s="272">
        <v>252850</v>
      </c>
      <c r="N34" s="272">
        <v>142</v>
      </c>
      <c r="R34" s="56">
        <v>391756.52</v>
      </c>
      <c r="S34" s="100">
        <v>176939.89</v>
      </c>
      <c r="W34" s="100">
        <v>609493.19999999995</v>
      </c>
      <c r="X34" s="100">
        <v>12000</v>
      </c>
      <c r="Y34" s="124">
        <v>697523.19999999995</v>
      </c>
      <c r="AB34" s="124">
        <v>113586.35</v>
      </c>
      <c r="AC34" s="124">
        <v>38279.370000000003</v>
      </c>
    </row>
    <row r="35" spans="1:29" x14ac:dyDescent="0.2">
      <c r="A35" s="56" t="s">
        <v>1820</v>
      </c>
      <c r="B35" s="123">
        <v>333275.84999999998</v>
      </c>
      <c r="C35" s="123">
        <v>0</v>
      </c>
      <c r="D35" s="123">
        <v>53967.53</v>
      </c>
      <c r="G35" s="56">
        <v>456979.38</v>
      </c>
      <c r="H35" s="56">
        <v>218271.2</v>
      </c>
      <c r="L35" s="272">
        <v>37337.96</v>
      </c>
      <c r="M35" s="272">
        <v>256380</v>
      </c>
      <c r="N35" s="272">
        <v>357.5</v>
      </c>
      <c r="R35" s="56">
        <v>459399.49</v>
      </c>
      <c r="S35" s="100">
        <v>87951.29</v>
      </c>
      <c r="W35" s="100">
        <v>162701.5</v>
      </c>
      <c r="X35" s="100">
        <v>4060.29</v>
      </c>
      <c r="Y35" s="124">
        <v>210257.5</v>
      </c>
      <c r="AB35" s="124">
        <v>122629.41</v>
      </c>
      <c r="AC35" s="124">
        <v>41160.300000000003</v>
      </c>
    </row>
    <row r="36" spans="1:29" x14ac:dyDescent="0.2">
      <c r="A36" s="56" t="s">
        <v>1821</v>
      </c>
      <c r="B36" s="123">
        <v>132705.51</v>
      </c>
      <c r="C36" s="123">
        <v>2072</v>
      </c>
      <c r="D36" s="123">
        <v>49707.78</v>
      </c>
      <c r="G36" s="56">
        <v>703136.36</v>
      </c>
      <c r="H36" s="56">
        <v>145576.70000000001</v>
      </c>
      <c r="L36" s="272">
        <v>26618.33</v>
      </c>
      <c r="N36" s="272">
        <v>136.69999999999999</v>
      </c>
      <c r="O36" s="56">
        <v>13761.1</v>
      </c>
      <c r="R36" s="56">
        <v>556569.79</v>
      </c>
      <c r="S36" s="100">
        <v>161640.68</v>
      </c>
      <c r="T36" s="100">
        <v>45000</v>
      </c>
      <c r="W36" s="100">
        <v>282462.2</v>
      </c>
      <c r="Y36" s="124">
        <v>358452.2</v>
      </c>
      <c r="AB36" s="124">
        <v>77676.639999999999</v>
      </c>
      <c r="AC36" s="124">
        <v>48018.46</v>
      </c>
    </row>
    <row r="37" spans="1:29" x14ac:dyDescent="0.2">
      <c r="A37" s="56" t="s">
        <v>1822</v>
      </c>
      <c r="B37" s="123">
        <v>146261.56</v>
      </c>
      <c r="C37" s="123">
        <v>4014.5</v>
      </c>
      <c r="D37" s="123">
        <v>114046.09</v>
      </c>
      <c r="G37" s="56">
        <v>314300.28999999998</v>
      </c>
      <c r="H37" s="56">
        <v>182405.52</v>
      </c>
      <c r="K37" s="272">
        <v>0</v>
      </c>
      <c r="L37" s="272">
        <v>14859.93</v>
      </c>
      <c r="N37" s="272">
        <v>244.06</v>
      </c>
      <c r="Q37" s="56">
        <v>1727.7</v>
      </c>
      <c r="R37" s="56">
        <v>1714982.69</v>
      </c>
      <c r="S37" s="100">
        <v>219614.65</v>
      </c>
      <c r="T37" s="100">
        <v>20000</v>
      </c>
      <c r="W37" s="100">
        <v>338586.5</v>
      </c>
      <c r="X37" s="100">
        <v>6629.71</v>
      </c>
      <c r="Y37" s="124">
        <v>438976.5</v>
      </c>
      <c r="AB37" s="124">
        <v>138077.59</v>
      </c>
      <c r="AC37" s="124">
        <v>63644.66</v>
      </c>
    </row>
    <row r="38" spans="1:29" x14ac:dyDescent="0.2">
      <c r="A38" s="56" t="s">
        <v>1823</v>
      </c>
      <c r="B38" s="123">
        <v>80497.17</v>
      </c>
      <c r="C38" s="123">
        <v>92.75</v>
      </c>
      <c r="D38" s="123">
        <v>80549.72</v>
      </c>
      <c r="G38" s="56">
        <v>1059200.3400000001</v>
      </c>
      <c r="H38" s="56">
        <v>161407.18</v>
      </c>
      <c r="L38" s="272">
        <v>34841.050000000003</v>
      </c>
      <c r="N38" s="272">
        <v>151</v>
      </c>
      <c r="O38" s="56">
        <v>5400</v>
      </c>
      <c r="R38" s="56">
        <v>2179663.7000000002</v>
      </c>
      <c r="S38" s="100">
        <v>216976.67</v>
      </c>
      <c r="T38" s="100">
        <v>20000</v>
      </c>
      <c r="W38" s="100">
        <v>324955.5</v>
      </c>
      <c r="Y38" s="124">
        <v>471805.5</v>
      </c>
      <c r="AB38" s="124">
        <v>109479.74</v>
      </c>
      <c r="AC38" s="124">
        <v>88049.47</v>
      </c>
    </row>
    <row r="39" spans="1:29" x14ac:dyDescent="0.2">
      <c r="A39" s="56" t="s">
        <v>1824</v>
      </c>
      <c r="B39" s="123">
        <v>585015.69999999995</v>
      </c>
      <c r="C39" s="123">
        <v>1470</v>
      </c>
      <c r="D39" s="123">
        <v>15977.21</v>
      </c>
      <c r="G39" s="56">
        <v>-5989013.8700000001</v>
      </c>
      <c r="H39" s="56">
        <v>-6009594.3600000003</v>
      </c>
      <c r="K39" s="272">
        <v>0</v>
      </c>
      <c r="L39" s="272">
        <v>31330.73</v>
      </c>
      <c r="N39" s="272">
        <v>44.8</v>
      </c>
      <c r="R39" s="56">
        <v>1994257.35</v>
      </c>
      <c r="S39" s="100">
        <v>262836.69</v>
      </c>
      <c r="W39" s="100">
        <v>176140</v>
      </c>
      <c r="X39" s="100">
        <v>3000</v>
      </c>
      <c r="Y39" s="124">
        <v>330192.5</v>
      </c>
      <c r="AB39" s="124">
        <v>102598.81</v>
      </c>
      <c r="AC39" s="124">
        <v>12738572.01</v>
      </c>
    </row>
    <row r="40" spans="1:29" x14ac:dyDescent="0.2">
      <c r="A40" s="56" t="s">
        <v>1825</v>
      </c>
      <c r="B40" s="123">
        <v>364509.63</v>
      </c>
      <c r="C40" s="123">
        <v>160</v>
      </c>
      <c r="D40" s="123">
        <v>64341.08</v>
      </c>
      <c r="G40" s="56">
        <v>784374.98</v>
      </c>
      <c r="H40" s="56">
        <v>339206.79</v>
      </c>
      <c r="L40" s="272">
        <v>43886.92</v>
      </c>
      <c r="M40" s="272">
        <v>249260</v>
      </c>
      <c r="N40" s="272">
        <v>147</v>
      </c>
      <c r="O40" s="56">
        <v>10000</v>
      </c>
      <c r="R40" s="56">
        <v>1560653.49</v>
      </c>
      <c r="S40" s="100">
        <v>200782.39</v>
      </c>
      <c r="W40" s="100">
        <v>418579</v>
      </c>
      <c r="X40" s="100">
        <v>7564.91</v>
      </c>
      <c r="Y40" s="124">
        <v>549988</v>
      </c>
      <c r="AB40" s="124">
        <v>123990.09</v>
      </c>
      <c r="AC40" s="124">
        <v>81854.67</v>
      </c>
    </row>
    <row r="41" spans="1:29" x14ac:dyDescent="0.2">
      <c r="A41" s="56" t="s">
        <v>1904</v>
      </c>
      <c r="B41" s="123">
        <v>298103.67</v>
      </c>
      <c r="C41" s="123">
        <v>0</v>
      </c>
      <c r="D41" s="123">
        <v>19582.13</v>
      </c>
      <c r="G41" s="56">
        <v>694974.73</v>
      </c>
      <c r="H41" s="56">
        <v>180567.92</v>
      </c>
      <c r="L41" s="272">
        <v>39608.089999999997</v>
      </c>
      <c r="M41" s="272">
        <v>35000</v>
      </c>
      <c r="N41" s="272">
        <v>145</v>
      </c>
      <c r="Q41" s="56">
        <v>-23800</v>
      </c>
      <c r="R41" s="56">
        <v>1367149.29</v>
      </c>
      <c r="S41" s="100">
        <v>201919.97</v>
      </c>
      <c r="U41" s="100">
        <v>0.04</v>
      </c>
      <c r="W41" s="100">
        <v>326784</v>
      </c>
      <c r="X41" s="100">
        <v>5000</v>
      </c>
      <c r="Y41" s="124">
        <v>441944</v>
      </c>
      <c r="AB41" s="124">
        <v>123987.19</v>
      </c>
      <c r="AC41" s="124">
        <v>56003.47</v>
      </c>
    </row>
    <row r="42" spans="1:29" x14ac:dyDescent="0.2">
      <c r="A42" s="56" t="s">
        <v>1826</v>
      </c>
      <c r="B42" s="123">
        <v>448449.14</v>
      </c>
      <c r="C42" s="123">
        <v>0</v>
      </c>
      <c r="D42" s="123">
        <v>56199.45</v>
      </c>
      <c r="G42" s="56">
        <v>811749.86</v>
      </c>
      <c r="H42" s="56">
        <v>187248.1</v>
      </c>
      <c r="K42" s="272">
        <v>0</v>
      </c>
      <c r="L42" s="272">
        <v>41921.589999999997</v>
      </c>
      <c r="N42" s="272">
        <v>8412.8700000000008</v>
      </c>
      <c r="O42" s="56">
        <v>98867.58</v>
      </c>
      <c r="Q42" s="56">
        <v>17462.28</v>
      </c>
      <c r="R42" s="56">
        <v>1747176.74</v>
      </c>
      <c r="S42" s="100">
        <v>479358.39</v>
      </c>
      <c r="T42" s="100">
        <v>1132.42</v>
      </c>
      <c r="W42" s="100">
        <v>242583.3</v>
      </c>
      <c r="X42" s="100">
        <v>600</v>
      </c>
      <c r="Y42" s="124">
        <v>540183.30000000005</v>
      </c>
      <c r="AB42" s="124">
        <v>99526.43</v>
      </c>
      <c r="AC42" s="124">
        <v>44705.06</v>
      </c>
    </row>
    <row r="43" spans="1:29" x14ac:dyDescent="0.2">
      <c r="A43" s="56" t="s">
        <v>1827</v>
      </c>
      <c r="B43" s="123">
        <v>634776.13</v>
      </c>
      <c r="C43" s="123">
        <v>0</v>
      </c>
      <c r="D43" s="123">
        <v>202508.24</v>
      </c>
      <c r="G43" s="56">
        <v>408685.54</v>
      </c>
      <c r="H43" s="56">
        <v>156344.66</v>
      </c>
      <c r="K43" s="272">
        <v>0</v>
      </c>
      <c r="L43" s="272">
        <v>76597.75</v>
      </c>
      <c r="N43" s="272">
        <v>389.5</v>
      </c>
      <c r="Q43" s="56">
        <v>11900.97</v>
      </c>
      <c r="R43" s="56">
        <v>2580473.12</v>
      </c>
      <c r="S43" s="100">
        <v>764450.77</v>
      </c>
      <c r="U43" s="100">
        <v>34.28</v>
      </c>
      <c r="W43" s="100">
        <v>324488.09999999998</v>
      </c>
      <c r="X43" s="100">
        <v>2210</v>
      </c>
      <c r="Y43" s="124">
        <v>607660.1</v>
      </c>
      <c r="AB43" s="124">
        <v>442751.32</v>
      </c>
      <c r="AC43" s="124">
        <v>56051.14</v>
      </c>
    </row>
    <row r="44" spans="1:29" x14ac:dyDescent="0.2">
      <c r="A44" s="56" t="s">
        <v>1828</v>
      </c>
      <c r="B44" s="123">
        <v>777667.18</v>
      </c>
      <c r="C44" s="123">
        <v>0</v>
      </c>
      <c r="D44" s="123">
        <v>73837.56</v>
      </c>
      <c r="G44" s="56">
        <v>255572.52</v>
      </c>
      <c r="H44" s="56">
        <v>142708.66</v>
      </c>
      <c r="K44" s="272">
        <v>0</v>
      </c>
      <c r="L44" s="272">
        <v>40283.21</v>
      </c>
      <c r="Q44" s="56">
        <v>6266.42</v>
      </c>
      <c r="R44" s="56">
        <v>1682922.85</v>
      </c>
      <c r="S44" s="100">
        <v>486883.3</v>
      </c>
      <c r="W44" s="100">
        <v>259885.5</v>
      </c>
      <c r="X44" s="100">
        <v>1668</v>
      </c>
      <c r="Y44" s="124">
        <v>440173.5</v>
      </c>
      <c r="AB44" s="124">
        <v>175934.38</v>
      </c>
      <c r="AC44" s="124">
        <v>36259.07</v>
      </c>
    </row>
    <row r="45" spans="1:29" x14ac:dyDescent="0.2">
      <c r="A45" s="56" t="s">
        <v>1829</v>
      </c>
      <c r="B45" s="123">
        <v>268706.05</v>
      </c>
      <c r="C45" s="123">
        <v>0</v>
      </c>
      <c r="D45" s="123">
        <v>55061.45</v>
      </c>
      <c r="G45" s="56">
        <v>447628.89</v>
      </c>
      <c r="H45" s="56">
        <v>59937</v>
      </c>
      <c r="K45" s="272">
        <v>0</v>
      </c>
      <c r="L45" s="272">
        <v>32043.71</v>
      </c>
      <c r="R45" s="56">
        <v>1664645.88</v>
      </c>
      <c r="S45" s="100">
        <v>262116.58</v>
      </c>
      <c r="W45" s="100">
        <v>187456.5</v>
      </c>
      <c r="X45" s="100">
        <v>1770</v>
      </c>
      <c r="Y45" s="124">
        <v>290746.5</v>
      </c>
      <c r="AB45" s="124">
        <v>92095.46</v>
      </c>
      <c r="AC45" s="124">
        <v>46577.38</v>
      </c>
    </row>
    <row r="46" spans="1:29" x14ac:dyDescent="0.2">
      <c r="A46" s="56" t="s">
        <v>1830</v>
      </c>
      <c r="B46" s="123">
        <v>266022.09999999998</v>
      </c>
      <c r="C46" s="123">
        <v>0</v>
      </c>
      <c r="D46" s="123">
        <v>98842.9</v>
      </c>
      <c r="G46" s="56">
        <v>3082230.75</v>
      </c>
      <c r="H46" s="56">
        <v>114799.65</v>
      </c>
      <c r="K46" s="272">
        <v>0</v>
      </c>
      <c r="L46" s="272">
        <v>99484.73</v>
      </c>
      <c r="N46" s="272">
        <v>80.84</v>
      </c>
      <c r="R46" s="56">
        <v>349948.56</v>
      </c>
      <c r="S46" s="100">
        <v>470206.11</v>
      </c>
      <c r="U46" s="100">
        <v>1072.94</v>
      </c>
      <c r="W46" s="100">
        <v>333816</v>
      </c>
      <c r="X46" s="100">
        <v>1800.1</v>
      </c>
      <c r="Y46" s="124">
        <v>498429</v>
      </c>
      <c r="AB46" s="124">
        <v>264740.84999999998</v>
      </c>
      <c r="AC46" s="124">
        <v>59829.15</v>
      </c>
    </row>
    <row r="47" spans="1:29" x14ac:dyDescent="0.2">
      <c r="A47" s="56" t="s">
        <v>1831</v>
      </c>
      <c r="B47" s="123">
        <v>711707.52</v>
      </c>
      <c r="C47" s="123">
        <v>0</v>
      </c>
      <c r="D47" s="123">
        <v>36103.17</v>
      </c>
      <c r="G47" s="56">
        <v>582768.14</v>
      </c>
      <c r="H47" s="56">
        <v>68638.240000000005</v>
      </c>
      <c r="L47" s="272">
        <v>49401.3</v>
      </c>
      <c r="R47" s="56">
        <v>1610762.41</v>
      </c>
      <c r="S47" s="100">
        <v>491117.65</v>
      </c>
      <c r="W47" s="100">
        <v>284197.5</v>
      </c>
      <c r="X47" s="100">
        <v>1500</v>
      </c>
      <c r="Y47" s="124">
        <v>507750.5</v>
      </c>
      <c r="AB47" s="124">
        <v>142323.26999999999</v>
      </c>
      <c r="AC47" s="124">
        <v>43488.07</v>
      </c>
    </row>
    <row r="48" spans="1:29" x14ac:dyDescent="0.2">
      <c r="A48" s="56" t="s">
        <v>1832</v>
      </c>
      <c r="B48" s="123">
        <v>580195.82999999996</v>
      </c>
      <c r="C48" s="123">
        <v>0</v>
      </c>
      <c r="D48" s="123">
        <v>91864.83</v>
      </c>
      <c r="G48" s="56">
        <v>611440.99</v>
      </c>
      <c r="H48" s="56">
        <v>57684.77</v>
      </c>
      <c r="K48" s="272">
        <v>0</v>
      </c>
      <c r="L48" s="272">
        <v>42920.38</v>
      </c>
      <c r="R48" s="56">
        <v>2707380.46</v>
      </c>
      <c r="S48" s="100">
        <v>455229.13</v>
      </c>
      <c r="W48" s="100">
        <v>349345.5</v>
      </c>
      <c r="X48" s="100">
        <v>2550</v>
      </c>
      <c r="Y48" s="124">
        <v>562345.5</v>
      </c>
      <c r="AB48" s="124">
        <v>129913.55</v>
      </c>
      <c r="AC48" s="124">
        <v>53023.63</v>
      </c>
    </row>
    <row r="49" spans="1:31" x14ac:dyDescent="0.2">
      <c r="A49" s="56" t="s">
        <v>1905</v>
      </c>
      <c r="B49" s="123">
        <v>433306.86</v>
      </c>
      <c r="C49" s="123">
        <v>0</v>
      </c>
      <c r="D49" s="123">
        <v>43383.82</v>
      </c>
      <c r="G49" s="56">
        <v>575053.46</v>
      </c>
      <c r="H49" s="56">
        <v>150105.41</v>
      </c>
      <c r="K49" s="272">
        <v>0</v>
      </c>
      <c r="L49" s="272">
        <v>33497.54</v>
      </c>
      <c r="N49" s="272">
        <v>120</v>
      </c>
      <c r="R49" s="56">
        <v>2321309.19</v>
      </c>
      <c r="S49" s="100">
        <v>225575.36</v>
      </c>
      <c r="W49" s="100">
        <v>229810.7</v>
      </c>
      <c r="X49" s="100">
        <v>1500</v>
      </c>
      <c r="Y49" s="124">
        <v>275980.7</v>
      </c>
      <c r="AB49" s="124">
        <v>80970.13</v>
      </c>
      <c r="AC49" s="124">
        <v>48204.28</v>
      </c>
    </row>
    <row r="50" spans="1:31" x14ac:dyDescent="0.2">
      <c r="A50" s="56" t="s">
        <v>1915</v>
      </c>
      <c r="B50" s="123">
        <v>630051.12</v>
      </c>
      <c r="C50" s="123">
        <v>0</v>
      </c>
      <c r="D50" s="123">
        <v>51612.28</v>
      </c>
      <c r="G50" s="56">
        <v>1372533.94</v>
      </c>
      <c r="H50" s="56">
        <v>218514.19</v>
      </c>
      <c r="K50" s="272">
        <v>0</v>
      </c>
      <c r="L50" s="272">
        <v>36968.239999999998</v>
      </c>
      <c r="N50" s="272">
        <v>0</v>
      </c>
      <c r="Q50" s="56">
        <v>8180.46</v>
      </c>
      <c r="R50" s="56">
        <v>991778.49</v>
      </c>
      <c r="S50" s="100">
        <v>217095.23</v>
      </c>
      <c r="U50" s="100">
        <v>30.7</v>
      </c>
      <c r="W50" s="100">
        <v>207351.29</v>
      </c>
      <c r="X50" s="100">
        <v>1500</v>
      </c>
      <c r="Y50" s="124">
        <v>258651.29</v>
      </c>
      <c r="AA50" s="124">
        <v>700</v>
      </c>
      <c r="AB50" s="124">
        <v>99285.92</v>
      </c>
      <c r="AC50" s="124">
        <v>48531.81</v>
      </c>
    </row>
    <row r="51" spans="1:31" x14ac:dyDescent="0.2">
      <c r="A51" s="56" t="s">
        <v>1916</v>
      </c>
      <c r="B51" s="123">
        <v>231194.23999999999</v>
      </c>
      <c r="C51" s="123">
        <v>0</v>
      </c>
      <c r="D51" s="123">
        <v>87764.5</v>
      </c>
      <c r="G51" s="56">
        <v>2788561.9</v>
      </c>
      <c r="H51" s="56">
        <v>71465.429999999993</v>
      </c>
      <c r="K51" s="272">
        <v>0</v>
      </c>
      <c r="L51" s="272">
        <v>40900.25</v>
      </c>
      <c r="R51" s="56">
        <v>667821.93000000005</v>
      </c>
      <c r="S51" s="100">
        <v>221107.93</v>
      </c>
      <c r="U51" s="100">
        <v>30.44</v>
      </c>
      <c r="W51" s="100">
        <v>280933.40000000002</v>
      </c>
      <c r="X51" s="100">
        <v>1500</v>
      </c>
      <c r="Y51" s="124">
        <v>321493.40000000002</v>
      </c>
      <c r="AB51" s="124">
        <v>124813.37</v>
      </c>
      <c r="AC51" s="124">
        <v>52474.47</v>
      </c>
    </row>
    <row r="52" spans="1:31" x14ac:dyDescent="0.2">
      <c r="A52" s="56" t="s">
        <v>1833</v>
      </c>
      <c r="B52" s="123">
        <v>312003.40000000002</v>
      </c>
      <c r="C52" s="123">
        <v>38444</v>
      </c>
      <c r="D52" s="123">
        <v>12985.22</v>
      </c>
      <c r="G52" s="56">
        <v>879065.39</v>
      </c>
      <c r="H52" s="56">
        <v>182533.33</v>
      </c>
      <c r="K52" s="272">
        <v>11000</v>
      </c>
      <c r="L52" s="272">
        <v>22538.74</v>
      </c>
      <c r="N52" s="272">
        <v>2519</v>
      </c>
      <c r="R52" s="56">
        <v>2139773.89</v>
      </c>
      <c r="S52" s="100">
        <v>77536.649999999994</v>
      </c>
      <c r="U52" s="100">
        <v>294.27</v>
      </c>
      <c r="W52" s="100">
        <v>175329</v>
      </c>
      <c r="Y52" s="124">
        <v>175329</v>
      </c>
      <c r="AB52" s="124">
        <v>79713.03</v>
      </c>
      <c r="AC52" s="124">
        <v>54983.06</v>
      </c>
      <c r="AE52" s="124">
        <v>1222</v>
      </c>
    </row>
    <row r="53" spans="1:31" x14ac:dyDescent="0.2">
      <c r="A53" s="56" t="s">
        <v>1834</v>
      </c>
      <c r="B53" s="123">
        <v>281000.2</v>
      </c>
      <c r="C53" s="123">
        <v>75108</v>
      </c>
      <c r="D53" s="123">
        <v>10854</v>
      </c>
      <c r="G53" s="56">
        <v>404973.77</v>
      </c>
      <c r="H53" s="56">
        <v>140686.63</v>
      </c>
      <c r="K53" s="272">
        <v>0</v>
      </c>
      <c r="L53" s="272">
        <v>19098.52</v>
      </c>
      <c r="N53" s="272">
        <v>972</v>
      </c>
      <c r="R53" s="56">
        <v>293207.49</v>
      </c>
      <c r="S53" s="100">
        <v>33518.089999999997</v>
      </c>
      <c r="U53" s="100">
        <v>300.19</v>
      </c>
      <c r="W53" s="100">
        <v>123544.5</v>
      </c>
      <c r="Y53" s="124">
        <v>123544.5</v>
      </c>
      <c r="AB53" s="124">
        <v>48646.73</v>
      </c>
      <c r="AC53" s="124">
        <v>25353.360000000001</v>
      </c>
    </row>
    <row r="54" spans="1:31" x14ac:dyDescent="0.2">
      <c r="A54" s="56" t="s">
        <v>1835</v>
      </c>
      <c r="B54" s="123">
        <v>179759.89</v>
      </c>
      <c r="C54" s="123">
        <v>44786</v>
      </c>
      <c r="D54" s="123">
        <v>27386.84</v>
      </c>
      <c r="G54" s="56">
        <v>906674.91</v>
      </c>
      <c r="H54" s="56">
        <v>134190.49</v>
      </c>
      <c r="K54" s="272">
        <v>3540</v>
      </c>
      <c r="L54" s="272">
        <v>38413.64</v>
      </c>
      <c r="N54" s="272">
        <v>9579</v>
      </c>
      <c r="Q54" s="56">
        <v>-85.13</v>
      </c>
      <c r="R54" s="56">
        <v>1946315.03</v>
      </c>
      <c r="S54" s="100">
        <v>206130.57</v>
      </c>
      <c r="U54" s="100">
        <v>141.56</v>
      </c>
      <c r="W54" s="100">
        <v>132783</v>
      </c>
      <c r="Y54" s="124">
        <v>217343</v>
      </c>
      <c r="AB54" s="124">
        <v>114176.23</v>
      </c>
      <c r="AC54" s="124">
        <v>84686.77</v>
      </c>
      <c r="AE54" s="124">
        <v>350.5</v>
      </c>
    </row>
    <row r="55" spans="1:31" x14ac:dyDescent="0.2">
      <c r="A55" s="56" t="s">
        <v>1836</v>
      </c>
      <c r="B55" s="123">
        <v>545302.57999999996</v>
      </c>
      <c r="C55" s="123">
        <v>84619.5</v>
      </c>
      <c r="D55" s="123">
        <v>72184.34</v>
      </c>
      <c r="G55" s="56">
        <v>884230.2</v>
      </c>
      <c r="H55" s="56">
        <v>397199.05</v>
      </c>
      <c r="K55" s="272">
        <v>15773</v>
      </c>
      <c r="L55" s="272">
        <v>73642.720000000001</v>
      </c>
      <c r="N55" s="272">
        <v>6227</v>
      </c>
      <c r="R55" s="56">
        <v>2217512.62</v>
      </c>
      <c r="S55" s="100">
        <v>343862.52</v>
      </c>
      <c r="U55" s="100">
        <v>814.14</v>
      </c>
      <c r="W55" s="100">
        <v>382057.5</v>
      </c>
      <c r="Y55" s="124">
        <v>461887.5</v>
      </c>
      <c r="AB55" s="124">
        <v>163802.4</v>
      </c>
      <c r="AC55" s="124">
        <v>100719.46</v>
      </c>
    </row>
    <row r="56" spans="1:31" x14ac:dyDescent="0.2">
      <c r="A56" s="56" t="s">
        <v>1837</v>
      </c>
      <c r="B56" s="123">
        <v>442344.86</v>
      </c>
      <c r="C56" s="123">
        <v>95991.5</v>
      </c>
      <c r="D56" s="123">
        <v>53064.31</v>
      </c>
      <c r="G56" s="56">
        <v>820898.48</v>
      </c>
      <c r="H56" s="56">
        <v>136870.62</v>
      </c>
      <c r="K56" s="272">
        <v>11800</v>
      </c>
      <c r="L56" s="272">
        <v>43464.25</v>
      </c>
      <c r="N56" s="272">
        <v>6736</v>
      </c>
      <c r="R56" s="56">
        <v>1921030.3</v>
      </c>
      <c r="S56" s="100">
        <v>330548.8</v>
      </c>
      <c r="U56" s="100">
        <v>607.38</v>
      </c>
      <c r="W56" s="100">
        <v>269115</v>
      </c>
      <c r="Y56" s="124">
        <v>371985</v>
      </c>
      <c r="AB56" s="124">
        <v>143126.82</v>
      </c>
      <c r="AC56" s="124">
        <v>94245.91</v>
      </c>
    </row>
    <row r="57" spans="1:31" x14ac:dyDescent="0.2">
      <c r="A57" s="56" t="s">
        <v>1838</v>
      </c>
      <c r="B57" s="123">
        <v>267053.21000000002</v>
      </c>
      <c r="C57" s="123">
        <v>30641</v>
      </c>
      <c r="D57" s="123">
        <v>72943</v>
      </c>
      <c r="G57" s="56">
        <v>748745.27</v>
      </c>
      <c r="H57" s="56">
        <v>187458</v>
      </c>
      <c r="K57" s="272">
        <v>15760</v>
      </c>
      <c r="L57" s="272">
        <v>32424.16</v>
      </c>
      <c r="N57" s="272">
        <v>1288</v>
      </c>
      <c r="Q57" s="56">
        <v>-2679.19</v>
      </c>
      <c r="R57" s="56">
        <v>1915444.77</v>
      </c>
      <c r="S57" s="100">
        <v>277441.95</v>
      </c>
      <c r="U57" s="100">
        <v>149.21</v>
      </c>
      <c r="W57" s="100">
        <v>362611.5</v>
      </c>
      <c r="Y57" s="124">
        <v>450271.5</v>
      </c>
      <c r="AB57" s="124">
        <v>118435.76</v>
      </c>
      <c r="AC57" s="124">
        <v>89315.58</v>
      </c>
      <c r="AE57" s="124">
        <v>2789</v>
      </c>
    </row>
    <row r="58" spans="1:31" x14ac:dyDescent="0.2">
      <c r="A58" s="56" t="s">
        <v>1839</v>
      </c>
      <c r="B58" s="123">
        <v>131044.26</v>
      </c>
      <c r="C58" s="123">
        <v>34927.5</v>
      </c>
      <c r="D58" s="123">
        <v>16602.2</v>
      </c>
      <c r="G58" s="56">
        <v>720610.67</v>
      </c>
      <c r="H58" s="56">
        <v>182575.78</v>
      </c>
      <c r="K58" s="272">
        <v>12964</v>
      </c>
      <c r="L58" s="272">
        <v>26506.77</v>
      </c>
      <c r="N58" s="272">
        <v>1879</v>
      </c>
      <c r="Q58" s="56">
        <v>-24.34</v>
      </c>
      <c r="R58" s="56">
        <v>1650781.62</v>
      </c>
      <c r="S58" s="100">
        <v>147906.64000000001</v>
      </c>
      <c r="U58" s="100">
        <v>285.37</v>
      </c>
      <c r="W58" s="100">
        <v>137119.5</v>
      </c>
      <c r="Y58" s="124">
        <v>214398.5</v>
      </c>
      <c r="AB58" s="124">
        <v>89818.01</v>
      </c>
      <c r="AC58" s="124">
        <v>84139.69</v>
      </c>
      <c r="AE58" s="124">
        <v>1708</v>
      </c>
    </row>
    <row r="59" spans="1:31" x14ac:dyDescent="0.2">
      <c r="A59" s="56" t="s">
        <v>1840</v>
      </c>
      <c r="B59" s="123">
        <v>90592.23</v>
      </c>
      <c r="C59" s="123">
        <v>48013</v>
      </c>
      <c r="D59" s="123">
        <v>30155</v>
      </c>
      <c r="G59" s="56">
        <v>945122.73</v>
      </c>
      <c r="H59" s="56">
        <v>155181.91</v>
      </c>
      <c r="K59" s="272">
        <v>810</v>
      </c>
      <c r="L59" s="272">
        <v>42242.3</v>
      </c>
      <c r="N59" s="272">
        <v>1569</v>
      </c>
      <c r="Q59" s="56">
        <v>-108.11</v>
      </c>
      <c r="R59" s="56">
        <v>2032099.69</v>
      </c>
      <c r="S59" s="100">
        <v>271091.37</v>
      </c>
      <c r="W59" s="100">
        <v>174510</v>
      </c>
      <c r="Y59" s="124">
        <v>299190</v>
      </c>
      <c r="AB59" s="124">
        <v>83526.58</v>
      </c>
      <c r="AC59" s="124">
        <v>88254.37</v>
      </c>
      <c r="AE59" s="124">
        <v>1515</v>
      </c>
    </row>
    <row r="60" spans="1:31" x14ac:dyDescent="0.2">
      <c r="A60" s="56" t="s">
        <v>1841</v>
      </c>
      <c r="B60" s="123">
        <v>141134.78</v>
      </c>
      <c r="C60" s="123">
        <v>124179.5</v>
      </c>
      <c r="D60" s="123">
        <v>42450</v>
      </c>
      <c r="G60" s="56">
        <v>1529983.36</v>
      </c>
      <c r="H60" s="56">
        <v>152791.06</v>
      </c>
      <c r="K60" s="272">
        <v>39135</v>
      </c>
      <c r="L60" s="272">
        <v>78097.72</v>
      </c>
      <c r="N60" s="272">
        <v>7008</v>
      </c>
      <c r="R60" s="56">
        <v>1174038.5</v>
      </c>
      <c r="S60" s="100">
        <v>486359.8</v>
      </c>
      <c r="U60" s="100">
        <v>225.07</v>
      </c>
      <c r="W60" s="100">
        <v>241195.5</v>
      </c>
      <c r="Y60" s="124">
        <v>391015.5</v>
      </c>
      <c r="AB60" s="124">
        <v>233126.1</v>
      </c>
      <c r="AC60" s="124">
        <v>102154.12</v>
      </c>
    </row>
    <row r="61" spans="1:31" x14ac:dyDescent="0.2">
      <c r="A61" s="56" t="s">
        <v>1842</v>
      </c>
      <c r="B61" s="123">
        <v>752086.01</v>
      </c>
      <c r="C61" s="123">
        <v>283231.5</v>
      </c>
      <c r="D61" s="123">
        <v>62590.39</v>
      </c>
      <c r="G61" s="56">
        <v>1057940.2</v>
      </c>
      <c r="H61" s="56">
        <v>587676.51</v>
      </c>
      <c r="K61" s="272">
        <v>29860</v>
      </c>
      <c r="L61" s="272">
        <v>87429.86</v>
      </c>
      <c r="N61" s="272">
        <v>9577</v>
      </c>
      <c r="Q61" s="56">
        <v>-237.55</v>
      </c>
      <c r="R61" s="56">
        <v>3795531.45</v>
      </c>
      <c r="S61" s="100">
        <v>522780.34</v>
      </c>
      <c r="U61" s="100">
        <v>1043.3</v>
      </c>
      <c r="W61" s="100">
        <v>430878</v>
      </c>
      <c r="Y61" s="124">
        <v>594156</v>
      </c>
      <c r="AB61" s="124">
        <v>174628.77</v>
      </c>
      <c r="AC61" s="124">
        <v>189553.2</v>
      </c>
    </row>
    <row r="62" spans="1:31" x14ac:dyDescent="0.2">
      <c r="A62" s="56" t="s">
        <v>1843</v>
      </c>
      <c r="B62" s="123">
        <v>38788.019999999997</v>
      </c>
      <c r="C62" s="123">
        <v>86502</v>
      </c>
      <c r="D62" s="123">
        <v>31712</v>
      </c>
      <c r="G62" s="56">
        <v>542427.09</v>
      </c>
      <c r="H62" s="56">
        <v>189476.35</v>
      </c>
      <c r="K62" s="272">
        <v>6208</v>
      </c>
      <c r="L62" s="272">
        <v>46628.13</v>
      </c>
      <c r="N62" s="272">
        <v>4532</v>
      </c>
      <c r="Q62" s="56">
        <v>-630</v>
      </c>
      <c r="R62" s="56">
        <v>1606269.64</v>
      </c>
      <c r="S62" s="100">
        <v>278712.7</v>
      </c>
      <c r="W62" s="100">
        <v>202744.5</v>
      </c>
      <c r="Y62" s="124">
        <v>298114.5</v>
      </c>
      <c r="AB62" s="124">
        <v>171649.03</v>
      </c>
      <c r="AC62" s="124">
        <v>98242.48</v>
      </c>
      <c r="AE62" s="124">
        <v>749</v>
      </c>
    </row>
    <row r="63" spans="1:31" x14ac:dyDescent="0.2">
      <c r="A63" s="56" t="s">
        <v>1844</v>
      </c>
      <c r="B63" s="123">
        <v>187830.83</v>
      </c>
      <c r="C63" s="123">
        <v>127131.5</v>
      </c>
      <c r="D63" s="123">
        <v>26657</v>
      </c>
      <c r="G63" s="56">
        <v>518661.17</v>
      </c>
      <c r="H63" s="56">
        <v>139937.57999999999</v>
      </c>
      <c r="K63" s="272">
        <v>7500</v>
      </c>
      <c r="L63" s="272">
        <v>45574.6</v>
      </c>
      <c r="N63" s="272">
        <v>11149.44</v>
      </c>
      <c r="O63" s="56">
        <v>14282.8</v>
      </c>
      <c r="Q63" s="56">
        <v>-214.2</v>
      </c>
      <c r="R63" s="56">
        <v>2640334.33</v>
      </c>
      <c r="S63" s="100">
        <v>173601.77</v>
      </c>
      <c r="W63" s="100">
        <v>257445</v>
      </c>
      <c r="Y63" s="124">
        <v>257445</v>
      </c>
      <c r="AB63" s="124">
        <v>125724.96</v>
      </c>
      <c r="AC63" s="124">
        <v>66508.7</v>
      </c>
      <c r="AE63" s="124">
        <v>1771</v>
      </c>
    </row>
    <row r="64" spans="1:31" x14ac:dyDescent="0.2">
      <c r="A64" s="56" t="s">
        <v>1906</v>
      </c>
      <c r="B64" s="123">
        <v>84236.78</v>
      </c>
      <c r="C64" s="123">
        <v>54128</v>
      </c>
      <c r="D64" s="123">
        <v>9452.9599999999991</v>
      </c>
      <c r="G64" s="56">
        <v>1654246.13</v>
      </c>
      <c r="H64" s="56">
        <v>161025.99</v>
      </c>
      <c r="K64" s="272">
        <v>15840</v>
      </c>
      <c r="L64" s="272">
        <v>30899.57</v>
      </c>
      <c r="N64" s="272">
        <v>2288</v>
      </c>
      <c r="Q64" s="56">
        <v>-15.66</v>
      </c>
      <c r="R64" s="56">
        <v>2029021.21</v>
      </c>
      <c r="S64" s="100">
        <v>78060.22</v>
      </c>
      <c r="U64" s="100">
        <v>48.44</v>
      </c>
      <c r="W64" s="100">
        <v>157090.5</v>
      </c>
      <c r="Y64" s="124">
        <v>157090.5</v>
      </c>
      <c r="AB64" s="124">
        <v>77828.91</v>
      </c>
      <c r="AC64" s="124">
        <v>105667.58</v>
      </c>
      <c r="AE64" s="124">
        <v>1644.5</v>
      </c>
    </row>
    <row r="65" spans="1:32" x14ac:dyDescent="0.2">
      <c r="A65" s="56" t="s">
        <v>1845</v>
      </c>
      <c r="B65" s="123">
        <v>679436.89</v>
      </c>
      <c r="C65" s="123">
        <v>0</v>
      </c>
      <c r="D65" s="123">
        <v>22157.49</v>
      </c>
      <c r="G65" s="56">
        <v>2407026.91</v>
      </c>
      <c r="H65" s="56">
        <v>1007.78</v>
      </c>
      <c r="K65" s="272">
        <v>13186</v>
      </c>
      <c r="L65" s="272">
        <v>26250</v>
      </c>
      <c r="Q65" s="56">
        <v>268</v>
      </c>
      <c r="R65" s="56">
        <v>849648.43</v>
      </c>
      <c r="S65" s="100">
        <v>437110.66</v>
      </c>
      <c r="W65" s="100">
        <v>351668.5</v>
      </c>
      <c r="X65" s="100">
        <v>21500</v>
      </c>
      <c r="Y65" s="124">
        <v>353168.5</v>
      </c>
      <c r="AB65" s="124">
        <v>104463.93</v>
      </c>
      <c r="AC65" s="124">
        <v>36423.949999999997</v>
      </c>
    </row>
    <row r="66" spans="1:32" x14ac:dyDescent="0.2">
      <c r="A66" s="56" t="s">
        <v>1846</v>
      </c>
      <c r="B66" s="123">
        <v>866520.21</v>
      </c>
      <c r="C66" s="123">
        <v>0</v>
      </c>
      <c r="D66" s="123">
        <v>16298.28</v>
      </c>
      <c r="G66" s="56">
        <v>659587.6</v>
      </c>
      <c r="H66" s="56">
        <v>29373.88</v>
      </c>
      <c r="K66" s="272">
        <v>0</v>
      </c>
      <c r="N66" s="272">
        <v>0</v>
      </c>
      <c r="Q66" s="56">
        <v>-50621.01</v>
      </c>
      <c r="R66" s="56">
        <v>236925.61</v>
      </c>
      <c r="S66" s="100">
        <v>449958.14</v>
      </c>
      <c r="T66" s="100">
        <v>28800</v>
      </c>
      <c r="W66" s="100">
        <v>312333</v>
      </c>
      <c r="X66" s="100">
        <v>21500</v>
      </c>
      <c r="Y66" s="124">
        <v>313833</v>
      </c>
      <c r="AB66" s="124">
        <v>89860.479999999996</v>
      </c>
      <c r="AC66" s="124">
        <v>47216.63</v>
      </c>
    </row>
    <row r="67" spans="1:32" x14ac:dyDescent="0.2">
      <c r="A67" s="56" t="s">
        <v>1847</v>
      </c>
      <c r="B67" s="123">
        <v>659408.66</v>
      </c>
      <c r="C67" s="123">
        <v>0</v>
      </c>
      <c r="D67" s="123">
        <v>71347.23</v>
      </c>
      <c r="G67" s="56">
        <v>656664.48</v>
      </c>
      <c r="H67" s="56">
        <v>53501.24</v>
      </c>
      <c r="K67" s="272">
        <v>9200</v>
      </c>
      <c r="L67" s="272">
        <v>32059</v>
      </c>
      <c r="N67" s="272">
        <v>0</v>
      </c>
      <c r="Q67" s="56">
        <v>-38.590000000000003</v>
      </c>
      <c r="R67" s="56">
        <v>1982889.72</v>
      </c>
      <c r="S67" s="100">
        <v>543412.67000000004</v>
      </c>
      <c r="W67" s="100">
        <v>302626.5</v>
      </c>
      <c r="X67" s="100">
        <v>21500</v>
      </c>
      <c r="Y67" s="124">
        <v>352006.5</v>
      </c>
      <c r="AB67" s="124">
        <v>143348.01</v>
      </c>
      <c r="AC67" s="124">
        <v>37992.68</v>
      </c>
    </row>
    <row r="68" spans="1:32" x14ac:dyDescent="0.2">
      <c r="A68" s="56" t="s">
        <v>1848</v>
      </c>
      <c r="B68" s="123">
        <v>679276.74</v>
      </c>
      <c r="C68" s="123">
        <v>0</v>
      </c>
      <c r="D68" s="123">
        <v>72907.740000000005</v>
      </c>
      <c r="G68" s="56">
        <v>817187.93</v>
      </c>
      <c r="H68" s="56">
        <v>63570.1</v>
      </c>
      <c r="K68" s="272">
        <v>10958</v>
      </c>
      <c r="L68" s="272">
        <v>24784.89</v>
      </c>
      <c r="N68" s="272">
        <v>0</v>
      </c>
      <c r="Q68" s="56">
        <v>546.70000000000005</v>
      </c>
      <c r="R68" s="56">
        <v>2283492.7400000002</v>
      </c>
      <c r="S68" s="100">
        <v>478821.42</v>
      </c>
      <c r="T68" s="100">
        <v>28000</v>
      </c>
      <c r="W68" s="100">
        <v>300963</v>
      </c>
      <c r="X68" s="100">
        <v>21500</v>
      </c>
      <c r="Y68" s="124">
        <v>342563</v>
      </c>
      <c r="AB68" s="124">
        <v>130894.11</v>
      </c>
      <c r="AC68" s="124">
        <v>46209.7</v>
      </c>
    </row>
    <row r="69" spans="1:32" x14ac:dyDescent="0.2">
      <c r="A69" s="56" t="s">
        <v>1903</v>
      </c>
      <c r="B69" s="123">
        <v>474640.72</v>
      </c>
      <c r="C69" s="123">
        <v>0</v>
      </c>
      <c r="D69" s="123">
        <v>21968.85</v>
      </c>
      <c r="G69" s="56">
        <v>2147741.2799999998</v>
      </c>
      <c r="H69" s="56">
        <v>80133.7</v>
      </c>
      <c r="K69" s="272">
        <v>14571</v>
      </c>
      <c r="L69" s="272">
        <v>17730.3</v>
      </c>
      <c r="R69" s="56">
        <v>355552.49</v>
      </c>
      <c r="S69" s="100">
        <v>439426.15</v>
      </c>
      <c r="W69" s="100">
        <v>139342.5</v>
      </c>
      <c r="X69" s="100">
        <v>20000</v>
      </c>
      <c r="Y69" s="124">
        <v>187222.5</v>
      </c>
      <c r="AB69" s="124">
        <v>124267.73</v>
      </c>
      <c r="AC69" s="124">
        <v>39433.64</v>
      </c>
    </row>
    <row r="70" spans="1:32" x14ac:dyDescent="0.2">
      <c r="A70" s="56" t="s">
        <v>1849</v>
      </c>
      <c r="B70" s="123">
        <v>152989.22</v>
      </c>
      <c r="C70" s="123">
        <v>69115</v>
      </c>
      <c r="D70" s="123">
        <v>23757.31</v>
      </c>
      <c r="G70" s="56">
        <v>155607.72</v>
      </c>
      <c r="H70" s="56">
        <v>193783.27</v>
      </c>
      <c r="K70" s="272">
        <v>0</v>
      </c>
      <c r="N70" s="272">
        <v>968.24</v>
      </c>
      <c r="R70" s="56">
        <v>547255.34</v>
      </c>
      <c r="S70" s="100">
        <v>332792.75</v>
      </c>
      <c r="W70" s="100">
        <v>243222</v>
      </c>
      <c r="X70" s="100">
        <v>1500</v>
      </c>
      <c r="Y70" s="124">
        <v>301452</v>
      </c>
      <c r="AB70" s="124">
        <v>256422.14</v>
      </c>
      <c r="AC70" s="124">
        <v>28438.68</v>
      </c>
      <c r="AF70" s="124">
        <v>60000</v>
      </c>
    </row>
    <row r="71" spans="1:32" x14ac:dyDescent="0.2">
      <c r="A71" s="56" t="s">
        <v>1850</v>
      </c>
      <c r="B71" s="123">
        <v>880748.72</v>
      </c>
      <c r="C71" s="123">
        <v>126927</v>
      </c>
      <c r="D71" s="123">
        <v>50313.8</v>
      </c>
      <c r="G71" s="56">
        <v>356917.58</v>
      </c>
      <c r="H71" s="56">
        <v>284639.53999999998</v>
      </c>
      <c r="K71" s="272">
        <v>0</v>
      </c>
      <c r="L71" s="272">
        <v>31160</v>
      </c>
      <c r="N71" s="272">
        <v>1021.4</v>
      </c>
      <c r="R71" s="56">
        <v>2767861</v>
      </c>
      <c r="S71" s="100">
        <v>688281.56</v>
      </c>
      <c r="W71" s="100">
        <v>357252.9</v>
      </c>
      <c r="X71" s="100">
        <v>16485</v>
      </c>
      <c r="Y71" s="124">
        <v>565172.9</v>
      </c>
      <c r="AB71" s="124">
        <v>196638.02</v>
      </c>
      <c r="AC71" s="124">
        <v>66572.149999999994</v>
      </c>
      <c r="AF71" s="124">
        <v>9050</v>
      </c>
    </row>
    <row r="72" spans="1:32" x14ac:dyDescent="0.2">
      <c r="A72" s="56" t="s">
        <v>1851</v>
      </c>
      <c r="B72" s="123">
        <v>163201.85999999999</v>
      </c>
      <c r="C72" s="123">
        <v>0</v>
      </c>
      <c r="D72" s="123">
        <v>73495.03</v>
      </c>
      <c r="G72" s="56">
        <v>63363.75</v>
      </c>
      <c r="H72" s="56">
        <v>150900.64000000001</v>
      </c>
      <c r="K72" s="272">
        <v>0</v>
      </c>
      <c r="L72" s="272">
        <v>38989.79</v>
      </c>
      <c r="N72" s="272">
        <v>486.79</v>
      </c>
      <c r="Q72" s="56">
        <v>5117.6499999999996</v>
      </c>
      <c r="R72" s="56">
        <v>432862.99</v>
      </c>
      <c r="S72" s="100">
        <v>156687.94</v>
      </c>
      <c r="W72" s="100">
        <v>272464.5</v>
      </c>
      <c r="X72" s="100">
        <v>1000</v>
      </c>
      <c r="Y72" s="124">
        <v>273464.5</v>
      </c>
      <c r="AB72" s="124">
        <v>121740.41</v>
      </c>
      <c r="AC72" s="124">
        <v>25347.73</v>
      </c>
    </row>
    <row r="73" spans="1:32" x14ac:dyDescent="0.2">
      <c r="A73" s="56" t="s">
        <v>1852</v>
      </c>
      <c r="B73" s="123">
        <v>102325.41</v>
      </c>
      <c r="C73" s="123">
        <v>0</v>
      </c>
      <c r="D73" s="123">
        <v>27623.64</v>
      </c>
      <c r="G73" s="56">
        <v>391542.05</v>
      </c>
      <c r="H73" s="56">
        <v>112058.51</v>
      </c>
      <c r="K73" s="272">
        <v>0</v>
      </c>
      <c r="L73" s="272">
        <v>63584.57</v>
      </c>
      <c r="N73" s="272">
        <v>178.5</v>
      </c>
      <c r="R73" s="56">
        <v>923490.75</v>
      </c>
      <c r="S73" s="100">
        <v>126975.67999999999</v>
      </c>
      <c r="W73" s="100">
        <v>335242</v>
      </c>
      <c r="X73" s="100">
        <v>61040</v>
      </c>
      <c r="Y73" s="124">
        <v>456292</v>
      </c>
      <c r="AB73" s="124">
        <v>138977.32999999999</v>
      </c>
      <c r="AC73" s="124">
        <v>30867</v>
      </c>
    </row>
    <row r="74" spans="1:32" x14ac:dyDescent="0.2">
      <c r="A74" s="56" t="s">
        <v>1853</v>
      </c>
      <c r="B74" s="123">
        <v>189904.56</v>
      </c>
      <c r="C74" s="123">
        <v>0</v>
      </c>
      <c r="D74" s="123">
        <v>20405.97</v>
      </c>
      <c r="G74" s="56">
        <v>105704.02</v>
      </c>
      <c r="H74" s="56">
        <v>195972.99</v>
      </c>
      <c r="K74" s="272">
        <v>30</v>
      </c>
      <c r="N74" s="272">
        <v>1433.58</v>
      </c>
      <c r="R74" s="56">
        <v>606181.84</v>
      </c>
      <c r="S74" s="100">
        <v>279011.90000000002</v>
      </c>
      <c r="W74" s="100">
        <v>253071</v>
      </c>
      <c r="X74" s="100">
        <v>1500</v>
      </c>
      <c r="Y74" s="124">
        <v>310981</v>
      </c>
      <c r="AA74" s="124">
        <v>2344</v>
      </c>
      <c r="AB74" s="124">
        <v>165216.12</v>
      </c>
      <c r="AC74" s="124">
        <v>19614.23</v>
      </c>
      <c r="AD74" s="124">
        <v>1757.5</v>
      </c>
    </row>
    <row r="75" spans="1:32" x14ac:dyDescent="0.2">
      <c r="A75" s="56" t="s">
        <v>1854</v>
      </c>
      <c r="B75" s="123">
        <v>261126.95</v>
      </c>
      <c r="C75" s="123">
        <v>98892</v>
      </c>
      <c r="D75" s="123">
        <v>56371.6</v>
      </c>
      <c r="G75" s="56">
        <v>171607.65</v>
      </c>
      <c r="H75" s="56">
        <v>200046.31</v>
      </c>
      <c r="K75" s="272">
        <v>0</v>
      </c>
      <c r="L75" s="272">
        <v>30282.07</v>
      </c>
      <c r="N75" s="272">
        <v>278.51</v>
      </c>
      <c r="Q75" s="56">
        <v>4002.41</v>
      </c>
      <c r="R75" s="56">
        <v>1832865.74</v>
      </c>
      <c r="S75" s="100">
        <v>283831.33</v>
      </c>
      <c r="W75" s="100">
        <v>336535.5</v>
      </c>
      <c r="X75" s="100">
        <v>93696</v>
      </c>
      <c r="Y75" s="124">
        <v>425905.5</v>
      </c>
      <c r="AB75" s="124">
        <v>151420.18</v>
      </c>
      <c r="AC75" s="124">
        <v>34934.53</v>
      </c>
    </row>
    <row r="76" spans="1:32" x14ac:dyDescent="0.2">
      <c r="A76" s="56" t="s">
        <v>1855</v>
      </c>
      <c r="B76" s="123">
        <v>159473.69</v>
      </c>
      <c r="C76" s="123">
        <v>0</v>
      </c>
      <c r="D76" s="123">
        <v>22577.8</v>
      </c>
      <c r="G76" s="56">
        <v>754463.32</v>
      </c>
      <c r="H76" s="56">
        <v>-29071.64</v>
      </c>
      <c r="L76" s="272">
        <v>30728.7</v>
      </c>
      <c r="N76" s="272">
        <v>7.9</v>
      </c>
      <c r="R76" s="56">
        <v>1701541.88</v>
      </c>
      <c r="S76" s="100">
        <v>207266.14</v>
      </c>
      <c r="W76" s="100">
        <v>216660</v>
      </c>
      <c r="Y76" s="124">
        <v>301905</v>
      </c>
      <c r="AB76" s="124">
        <v>100707.44</v>
      </c>
      <c r="AC76" s="124">
        <v>23059.25</v>
      </c>
      <c r="AF76" s="124">
        <v>500</v>
      </c>
    </row>
    <row r="77" spans="1:32" x14ac:dyDescent="0.2">
      <c r="A77" s="56" t="s">
        <v>1856</v>
      </c>
      <c r="B77" s="123">
        <v>190783.74</v>
      </c>
      <c r="C77" s="123">
        <v>0</v>
      </c>
      <c r="D77" s="123">
        <v>44432.87</v>
      </c>
      <c r="G77" s="56">
        <v>1110697.54</v>
      </c>
      <c r="H77" s="56">
        <v>104529.39</v>
      </c>
      <c r="K77" s="272">
        <v>1490</v>
      </c>
      <c r="L77" s="272">
        <v>8358.59</v>
      </c>
      <c r="N77" s="272">
        <v>533.87</v>
      </c>
      <c r="Q77" s="56">
        <v>1250</v>
      </c>
      <c r="R77" s="56">
        <v>2052419.41</v>
      </c>
      <c r="S77" s="100">
        <v>225631.42</v>
      </c>
      <c r="W77" s="100">
        <v>406749</v>
      </c>
      <c r="Y77" s="124">
        <v>525894</v>
      </c>
      <c r="AB77" s="124">
        <v>141636.04</v>
      </c>
      <c r="AC77" s="124">
        <v>6473.76</v>
      </c>
    </row>
    <row r="78" spans="1:32" x14ac:dyDescent="0.2">
      <c r="A78" s="56" t="s">
        <v>1857</v>
      </c>
      <c r="B78" s="123">
        <v>244252.33</v>
      </c>
      <c r="C78" s="123">
        <v>0</v>
      </c>
      <c r="D78" s="123">
        <v>9702.9500000000007</v>
      </c>
      <c r="G78" s="56">
        <v>306176.45</v>
      </c>
      <c r="H78" s="56">
        <v>-46958.97</v>
      </c>
      <c r="K78" s="272">
        <v>500</v>
      </c>
      <c r="L78" s="272">
        <v>43766.38</v>
      </c>
      <c r="N78" s="272">
        <v>9</v>
      </c>
      <c r="R78" s="56">
        <v>2038156.59</v>
      </c>
      <c r="S78" s="100">
        <v>254352.38</v>
      </c>
      <c r="W78" s="100">
        <v>106800</v>
      </c>
      <c r="Y78" s="124">
        <v>212505</v>
      </c>
      <c r="AB78" s="124">
        <v>222004.49</v>
      </c>
      <c r="AC78" s="124">
        <v>14884.74</v>
      </c>
      <c r="AF78" s="124">
        <v>2100</v>
      </c>
    </row>
    <row r="79" spans="1:32" x14ac:dyDescent="0.2">
      <c r="A79" s="56" t="s">
        <v>1858</v>
      </c>
      <c r="B79" s="123">
        <v>604675.14</v>
      </c>
      <c r="C79" s="123">
        <v>0</v>
      </c>
      <c r="D79" s="123">
        <v>18924.12</v>
      </c>
      <c r="E79" s="123">
        <v>0</v>
      </c>
      <c r="F79" s="56">
        <v>0</v>
      </c>
      <c r="G79" s="56">
        <v>857762.34</v>
      </c>
      <c r="H79" s="56">
        <v>13508.97</v>
      </c>
      <c r="I79" s="56">
        <v>0</v>
      </c>
      <c r="J79" s="56">
        <v>0</v>
      </c>
      <c r="K79" s="272">
        <v>0</v>
      </c>
      <c r="L79" s="272">
        <v>79262.490000000005</v>
      </c>
      <c r="M79" s="272">
        <v>0</v>
      </c>
      <c r="N79" s="272">
        <v>3</v>
      </c>
      <c r="O79" s="56">
        <v>0</v>
      </c>
      <c r="P79" s="56">
        <v>0</v>
      </c>
      <c r="Q79" s="56">
        <v>6480</v>
      </c>
      <c r="R79" s="56">
        <v>2089445.48</v>
      </c>
      <c r="S79" s="100">
        <v>258569.32</v>
      </c>
      <c r="W79" s="100">
        <v>308689.5</v>
      </c>
      <c r="X79" s="100">
        <v>2100</v>
      </c>
      <c r="Y79" s="124">
        <v>366734.5</v>
      </c>
      <c r="AB79" s="124">
        <v>64920.89</v>
      </c>
      <c r="AC79" s="124">
        <v>36333.99</v>
      </c>
      <c r="AD79" s="124">
        <v>6653</v>
      </c>
    </row>
    <row r="80" spans="1:32" x14ac:dyDescent="0.2">
      <c r="A80" s="56" t="s">
        <v>1859</v>
      </c>
      <c r="B80" s="123">
        <v>775915.92</v>
      </c>
      <c r="C80" s="123">
        <v>38736</v>
      </c>
      <c r="D80" s="123">
        <v>6171.79</v>
      </c>
      <c r="G80" s="56">
        <v>281469.96000000002</v>
      </c>
      <c r="H80" s="56">
        <v>311855.82</v>
      </c>
      <c r="L80" s="272">
        <v>18435</v>
      </c>
      <c r="N80" s="272">
        <v>3</v>
      </c>
      <c r="R80" s="56">
        <v>1725194.64</v>
      </c>
      <c r="S80" s="100">
        <v>329661.74</v>
      </c>
      <c r="Y80" s="124">
        <v>104520</v>
      </c>
      <c r="AA80" s="124">
        <v>3560</v>
      </c>
      <c r="AB80" s="124">
        <v>93310.86</v>
      </c>
      <c r="AC80" s="124">
        <v>31807.53</v>
      </c>
    </row>
    <row r="81" spans="1:32" x14ac:dyDescent="0.2">
      <c r="A81" s="56" t="s">
        <v>1860</v>
      </c>
      <c r="B81" s="123">
        <v>480971.99</v>
      </c>
      <c r="C81" s="123">
        <v>0</v>
      </c>
      <c r="D81" s="123">
        <v>16037.05</v>
      </c>
      <c r="G81" s="56">
        <v>-691073.28</v>
      </c>
      <c r="H81" s="56">
        <v>-125864.88</v>
      </c>
      <c r="K81" s="272">
        <v>0</v>
      </c>
      <c r="L81" s="272">
        <v>25375.11</v>
      </c>
      <c r="N81" s="272">
        <v>138.54</v>
      </c>
      <c r="R81" s="56">
        <v>613262.28</v>
      </c>
      <c r="S81" s="100">
        <v>235921.86</v>
      </c>
      <c r="W81" s="100">
        <v>140920</v>
      </c>
      <c r="X81" s="100">
        <v>30</v>
      </c>
      <c r="Y81" s="124">
        <v>232630</v>
      </c>
      <c r="AB81" s="124">
        <v>86514.63</v>
      </c>
      <c r="AC81" s="124">
        <v>11193.3</v>
      </c>
    </row>
    <row r="82" spans="1:32" x14ac:dyDescent="0.2">
      <c r="A82" s="56" t="s">
        <v>1861</v>
      </c>
      <c r="B82" s="123">
        <v>267572.78999999998</v>
      </c>
      <c r="C82" s="123">
        <v>0</v>
      </c>
      <c r="D82" s="123">
        <v>37618.879999999997</v>
      </c>
      <c r="G82" s="56">
        <v>206444.79999999999</v>
      </c>
      <c r="H82" s="56">
        <v>77723.72</v>
      </c>
      <c r="K82" s="272">
        <v>37840</v>
      </c>
      <c r="L82" s="272">
        <v>22569.86</v>
      </c>
      <c r="N82" s="272">
        <v>305.52999999999997</v>
      </c>
      <c r="Q82" s="56">
        <v>-22552</v>
      </c>
      <c r="R82" s="56">
        <v>788047.76</v>
      </c>
      <c r="S82" s="100">
        <v>200352.09</v>
      </c>
      <c r="W82" s="100">
        <v>157590</v>
      </c>
      <c r="Y82" s="124">
        <v>237945</v>
      </c>
      <c r="AA82" s="124">
        <v>2090</v>
      </c>
      <c r="AB82" s="124">
        <v>79082.880000000005</v>
      </c>
      <c r="AC82" s="124">
        <v>11333.57</v>
      </c>
    </row>
    <row r="83" spans="1:32" x14ac:dyDescent="0.2">
      <c r="A83" s="56" t="s">
        <v>1862</v>
      </c>
      <c r="B83" s="123">
        <v>448329.13</v>
      </c>
      <c r="C83" s="123">
        <v>0</v>
      </c>
      <c r="D83" s="123">
        <v>3857.16</v>
      </c>
      <c r="G83" s="56">
        <v>297267.93</v>
      </c>
      <c r="H83" s="56">
        <v>55868.36</v>
      </c>
      <c r="L83" s="272">
        <v>22963.09</v>
      </c>
      <c r="N83" s="272">
        <v>3</v>
      </c>
      <c r="R83" s="56">
        <v>123193.16</v>
      </c>
      <c r="S83" s="100">
        <v>195155.17</v>
      </c>
      <c r="W83" s="100">
        <v>242047.8</v>
      </c>
      <c r="X83" s="100">
        <v>600</v>
      </c>
      <c r="Y83" s="124">
        <v>322792.8</v>
      </c>
      <c r="AB83" s="124">
        <v>71861.850000000006</v>
      </c>
      <c r="AC83" s="124">
        <v>11651.32</v>
      </c>
    </row>
    <row r="84" spans="1:32" x14ac:dyDescent="0.2">
      <c r="A84" s="56" t="s">
        <v>1907</v>
      </c>
      <c r="B84" s="123">
        <v>387282.68</v>
      </c>
      <c r="C84" s="123">
        <v>0</v>
      </c>
      <c r="D84" s="123">
        <v>10208.549999999999</v>
      </c>
      <c r="G84" s="56">
        <v>370932.24</v>
      </c>
      <c r="H84" s="56">
        <v>16776.009999999998</v>
      </c>
      <c r="L84" s="272">
        <v>26985.5</v>
      </c>
      <c r="N84" s="272">
        <v>10</v>
      </c>
      <c r="O84" s="56">
        <v>3960</v>
      </c>
      <c r="R84" s="56">
        <v>2101746.27</v>
      </c>
      <c r="S84" s="100">
        <v>198500.08</v>
      </c>
      <c r="W84" s="100">
        <v>212266.5</v>
      </c>
      <c r="X84" s="100">
        <v>120</v>
      </c>
      <c r="Y84" s="124">
        <v>288121.5</v>
      </c>
      <c r="AB84" s="124">
        <v>59447.43</v>
      </c>
      <c r="AC84" s="124">
        <v>29190.99</v>
      </c>
      <c r="AF84" s="124">
        <v>500</v>
      </c>
    </row>
    <row r="85" spans="1:32" x14ac:dyDescent="0.2">
      <c r="A85" s="56" t="s">
        <v>1863</v>
      </c>
      <c r="B85" s="123">
        <v>472520.49</v>
      </c>
      <c r="C85" s="123">
        <v>0</v>
      </c>
      <c r="D85" s="123">
        <v>72732.05</v>
      </c>
      <c r="G85" s="56">
        <v>1039702.16</v>
      </c>
      <c r="H85" s="56">
        <v>123345.31</v>
      </c>
      <c r="M85" s="272">
        <v>21</v>
      </c>
      <c r="R85" s="56">
        <v>1047464</v>
      </c>
      <c r="S85" s="100">
        <v>495617.65</v>
      </c>
      <c r="W85" s="100">
        <v>312410</v>
      </c>
      <c r="Y85" s="124">
        <v>385130</v>
      </c>
      <c r="AB85" s="124">
        <v>86178.86</v>
      </c>
      <c r="AC85" s="124">
        <v>34371.85</v>
      </c>
    </row>
    <row r="86" spans="1:32" x14ac:dyDescent="0.2">
      <c r="A86" s="56" t="s">
        <v>1864</v>
      </c>
      <c r="B86" s="123">
        <v>509913.23</v>
      </c>
      <c r="C86" s="123">
        <v>41400</v>
      </c>
      <c r="D86" s="123">
        <v>47735.94</v>
      </c>
      <c r="G86" s="56">
        <v>3781094.16</v>
      </c>
      <c r="H86" s="56">
        <v>381157.38</v>
      </c>
      <c r="K86" s="272">
        <v>0</v>
      </c>
      <c r="M86" s="272">
        <v>197100.9</v>
      </c>
      <c r="R86" s="56">
        <v>14214425</v>
      </c>
      <c r="S86" s="100">
        <v>896840.11</v>
      </c>
      <c r="Y86" s="124">
        <v>271029</v>
      </c>
      <c r="Z86" s="124">
        <v>90634</v>
      </c>
      <c r="AA86" s="124">
        <v>1387</v>
      </c>
      <c r="AB86" s="124">
        <v>708770.03</v>
      </c>
      <c r="AC86" s="124">
        <v>135099.57</v>
      </c>
      <c r="AF86" s="124">
        <v>61400</v>
      </c>
    </row>
    <row r="87" spans="1:32" x14ac:dyDescent="0.2">
      <c r="A87" s="56" t="s">
        <v>1865</v>
      </c>
      <c r="B87" s="123">
        <v>1407291.57</v>
      </c>
      <c r="D87" s="123">
        <v>72743.649999999994</v>
      </c>
      <c r="G87" s="56">
        <v>1167339.3400000001</v>
      </c>
      <c r="H87" s="56">
        <v>308495.15000000002</v>
      </c>
      <c r="R87" s="56">
        <v>1212550.31</v>
      </c>
      <c r="S87" s="100">
        <v>1552439.62</v>
      </c>
      <c r="W87" s="100">
        <v>567651</v>
      </c>
      <c r="Y87" s="124">
        <v>1055281</v>
      </c>
      <c r="AB87" s="124">
        <v>169893.45</v>
      </c>
      <c r="AC87" s="124">
        <v>75248.899999999994</v>
      </c>
    </row>
    <row r="88" spans="1:32" x14ac:dyDescent="0.2">
      <c r="A88" s="56" t="s">
        <v>1866</v>
      </c>
      <c r="B88" s="123">
        <v>530028.06000000006</v>
      </c>
      <c r="C88" s="123">
        <v>0</v>
      </c>
      <c r="D88" s="123">
        <v>106705.46</v>
      </c>
      <c r="G88" s="56">
        <v>3384815.63</v>
      </c>
      <c r="H88" s="56">
        <v>179650.14</v>
      </c>
      <c r="M88" s="272">
        <v>131988</v>
      </c>
      <c r="Q88" s="56">
        <v>225567.45</v>
      </c>
      <c r="R88" s="56">
        <v>1047464</v>
      </c>
      <c r="S88" s="100">
        <v>543582.61</v>
      </c>
      <c r="W88" s="100">
        <v>391353</v>
      </c>
      <c r="Y88" s="124">
        <v>626993</v>
      </c>
      <c r="AB88" s="124">
        <v>81697.919999999998</v>
      </c>
      <c r="AC88" s="124">
        <v>69586.95</v>
      </c>
      <c r="AF88" s="124">
        <v>63215</v>
      </c>
    </row>
    <row r="89" spans="1:32" x14ac:dyDescent="0.2">
      <c r="A89" s="56" t="s">
        <v>1867</v>
      </c>
      <c r="B89" s="123">
        <v>265277.53000000003</v>
      </c>
      <c r="C89" s="123">
        <v>2300</v>
      </c>
      <c r="D89" s="123">
        <v>398058.57</v>
      </c>
      <c r="G89" s="56">
        <v>1874208.18</v>
      </c>
      <c r="H89" s="56">
        <v>335850.7</v>
      </c>
      <c r="O89" s="56">
        <v>124684</v>
      </c>
      <c r="R89" s="56">
        <v>2617329.11</v>
      </c>
      <c r="S89" s="100">
        <v>590119.59</v>
      </c>
      <c r="W89" s="100">
        <v>257610</v>
      </c>
      <c r="Y89" s="124">
        <v>477138</v>
      </c>
      <c r="AA89" s="124">
        <v>3650</v>
      </c>
      <c r="AB89" s="124">
        <v>193146.87</v>
      </c>
      <c r="AC89" s="124">
        <v>61747.33</v>
      </c>
    </row>
    <row r="90" spans="1:32" x14ac:dyDescent="0.2">
      <c r="A90" s="56" t="s">
        <v>1868</v>
      </c>
      <c r="B90" s="123">
        <v>260992.69</v>
      </c>
      <c r="C90" s="123">
        <v>19678.75</v>
      </c>
      <c r="D90" s="123">
        <v>22415.48</v>
      </c>
      <c r="G90" s="56">
        <v>309984.53000000003</v>
      </c>
      <c r="H90" s="56">
        <v>68505.86</v>
      </c>
      <c r="K90" s="272">
        <v>9450</v>
      </c>
      <c r="P90" s="56">
        <v>-472911.46</v>
      </c>
      <c r="Q90" s="56">
        <v>1814.86</v>
      </c>
      <c r="R90" s="56">
        <v>1047464</v>
      </c>
      <c r="S90" s="100">
        <v>271974.53000000003</v>
      </c>
      <c r="W90" s="100">
        <v>147360</v>
      </c>
      <c r="Y90" s="124">
        <v>236675</v>
      </c>
      <c r="AB90" s="124">
        <v>64887.13</v>
      </c>
      <c r="AC90" s="124">
        <v>19936.490000000002</v>
      </c>
    </row>
    <row r="91" spans="1:32" x14ac:dyDescent="0.2">
      <c r="A91" s="56" t="s">
        <v>1869</v>
      </c>
      <c r="B91" s="123">
        <v>93255.13</v>
      </c>
      <c r="C91" s="123">
        <v>0</v>
      </c>
      <c r="D91" s="123">
        <v>328727.7</v>
      </c>
      <c r="G91" s="56">
        <v>8763138.7899999991</v>
      </c>
      <c r="H91" s="56">
        <v>182451.42</v>
      </c>
      <c r="K91" s="272">
        <v>21000</v>
      </c>
      <c r="L91" s="272">
        <v>46425</v>
      </c>
      <c r="M91" s="272">
        <v>231481</v>
      </c>
      <c r="N91" s="272">
        <v>0.27</v>
      </c>
      <c r="R91" s="56">
        <v>1215671.21</v>
      </c>
      <c r="S91" s="100">
        <v>353715.52</v>
      </c>
      <c r="W91" s="100">
        <v>474450</v>
      </c>
      <c r="Y91" s="124">
        <v>859245</v>
      </c>
      <c r="AB91" s="124">
        <v>198108.36</v>
      </c>
      <c r="AC91" s="124">
        <v>50009.71</v>
      </c>
    </row>
    <row r="92" spans="1:32" x14ac:dyDescent="0.2">
      <c r="A92" s="56" t="s">
        <v>1870</v>
      </c>
      <c r="B92" s="123">
        <v>209312.4</v>
      </c>
      <c r="C92" s="123">
        <v>2220</v>
      </c>
      <c r="D92" s="123">
        <v>34105</v>
      </c>
      <c r="G92" s="56">
        <v>1200828.8</v>
      </c>
      <c r="H92" s="56">
        <v>88017.46</v>
      </c>
      <c r="K92" s="272">
        <v>23140</v>
      </c>
      <c r="L92" s="272">
        <v>20086.36</v>
      </c>
      <c r="M92" s="272">
        <v>18</v>
      </c>
      <c r="N92" s="272">
        <v>18.64</v>
      </c>
      <c r="O92" s="56">
        <v>23615</v>
      </c>
      <c r="P92" s="56">
        <v>-134642.35</v>
      </c>
      <c r="Q92" s="56">
        <v>-138294.18</v>
      </c>
      <c r="R92" s="56">
        <v>1849378.08</v>
      </c>
      <c r="S92" s="100">
        <v>160828.51</v>
      </c>
      <c r="W92" s="100">
        <v>363870</v>
      </c>
      <c r="Y92" s="124">
        <v>424672</v>
      </c>
      <c r="Z92" s="124">
        <v>4020</v>
      </c>
      <c r="AB92" s="124">
        <v>76403.42</v>
      </c>
      <c r="AC92" s="124">
        <v>49234.21</v>
      </c>
    </row>
    <row r="93" spans="1:32" x14ac:dyDescent="0.2">
      <c r="A93" s="56" t="s">
        <v>1871</v>
      </c>
      <c r="B93" s="123">
        <v>381078.42</v>
      </c>
      <c r="C93" s="123">
        <v>35671.25</v>
      </c>
      <c r="D93" s="123">
        <v>40555.75</v>
      </c>
      <c r="G93" s="56">
        <v>1462081.5</v>
      </c>
      <c r="H93" s="56">
        <v>160165.42000000001</v>
      </c>
      <c r="K93" s="272">
        <v>0</v>
      </c>
      <c r="N93" s="272">
        <v>100.93</v>
      </c>
      <c r="R93" s="56">
        <v>281440</v>
      </c>
      <c r="S93" s="100">
        <v>572929.31000000006</v>
      </c>
      <c r="Y93" s="124">
        <v>284590</v>
      </c>
      <c r="AB93" s="124">
        <v>127151.67999999999</v>
      </c>
      <c r="AC93" s="124">
        <v>81790.28</v>
      </c>
    </row>
    <row r="94" spans="1:32" x14ac:dyDescent="0.2">
      <c r="A94" s="56" t="s">
        <v>1872</v>
      </c>
      <c r="B94" s="123">
        <v>312122.23</v>
      </c>
      <c r="C94" s="123">
        <v>0</v>
      </c>
      <c r="D94" s="123">
        <v>206971.21</v>
      </c>
      <c r="G94" s="56">
        <v>3380414.92</v>
      </c>
      <c r="H94" s="56">
        <v>500223.13</v>
      </c>
      <c r="Q94" s="56">
        <v>728.72</v>
      </c>
      <c r="R94" s="56">
        <v>2812906.16</v>
      </c>
      <c r="S94" s="100">
        <v>448476.21</v>
      </c>
      <c r="W94" s="100">
        <v>418350</v>
      </c>
      <c r="Y94" s="124">
        <v>542610</v>
      </c>
      <c r="Z94" s="124">
        <v>24000</v>
      </c>
      <c r="AB94" s="124">
        <v>162121.71</v>
      </c>
      <c r="AC94" s="124">
        <v>114556.15</v>
      </c>
    </row>
    <row r="95" spans="1:32" x14ac:dyDescent="0.2">
      <c r="A95" s="56" t="s">
        <v>1873</v>
      </c>
      <c r="B95" s="123">
        <v>285474.57</v>
      </c>
      <c r="C95" s="123">
        <v>0</v>
      </c>
      <c r="D95" s="123">
        <v>3727.65</v>
      </c>
      <c r="G95" s="56">
        <v>-924729.92</v>
      </c>
      <c r="H95" s="56">
        <v>-120331.58</v>
      </c>
      <c r="K95" s="272">
        <v>36170</v>
      </c>
      <c r="L95" s="272">
        <v>250</v>
      </c>
      <c r="M95" s="272">
        <v>18395</v>
      </c>
      <c r="O95" s="56">
        <v>13108</v>
      </c>
      <c r="R95" s="56">
        <v>1047464</v>
      </c>
      <c r="S95" s="100">
        <v>413499.96</v>
      </c>
      <c r="W95" s="100">
        <v>272040</v>
      </c>
      <c r="Y95" s="124">
        <v>419080</v>
      </c>
      <c r="AB95" s="124">
        <v>131893.04999999999</v>
      </c>
      <c r="AC95" s="124">
        <v>54348.1</v>
      </c>
    </row>
    <row r="96" spans="1:32" x14ac:dyDescent="0.2">
      <c r="A96" s="56" t="s">
        <v>1874</v>
      </c>
      <c r="B96" s="123">
        <v>442687.61</v>
      </c>
      <c r="C96" s="123">
        <v>0</v>
      </c>
      <c r="D96" s="123">
        <v>51948.83</v>
      </c>
      <c r="G96" s="56">
        <v>1044874.29</v>
      </c>
      <c r="H96" s="56">
        <v>498670.14</v>
      </c>
      <c r="M96" s="272">
        <v>23615</v>
      </c>
      <c r="R96" s="56">
        <v>1334838.29</v>
      </c>
      <c r="S96" s="100">
        <v>677436.75</v>
      </c>
      <c r="Y96" s="124">
        <v>267510</v>
      </c>
      <c r="AB96" s="124">
        <v>94870.76</v>
      </c>
      <c r="AC96" s="124">
        <v>49037.9</v>
      </c>
    </row>
    <row r="97" spans="1:32" x14ac:dyDescent="0.2">
      <c r="A97" s="56" t="s">
        <v>1875</v>
      </c>
      <c r="B97" s="123">
        <v>553838.02</v>
      </c>
      <c r="C97" s="123">
        <v>140</v>
      </c>
      <c r="D97" s="123">
        <v>289204.15999999997</v>
      </c>
      <c r="G97" s="56">
        <v>1609720.71</v>
      </c>
      <c r="H97" s="56">
        <v>1199410.6200000001</v>
      </c>
      <c r="O97" s="56">
        <v>6236</v>
      </c>
      <c r="Q97" s="56">
        <v>2766491.1</v>
      </c>
      <c r="R97" s="56">
        <v>613325.81999999995</v>
      </c>
      <c r="S97" s="100">
        <v>702688.2</v>
      </c>
      <c r="W97" s="100">
        <v>127600</v>
      </c>
      <c r="X97" s="100">
        <v>3113</v>
      </c>
      <c r="Y97" s="124">
        <v>348787</v>
      </c>
      <c r="AB97" s="124">
        <v>106520.47</v>
      </c>
      <c r="AC97" s="124">
        <v>52633.14</v>
      </c>
    </row>
    <row r="98" spans="1:32" x14ac:dyDescent="0.2">
      <c r="A98" s="56" t="s">
        <v>1876</v>
      </c>
      <c r="B98" s="123">
        <v>645511.78</v>
      </c>
      <c r="C98" s="123">
        <v>0</v>
      </c>
      <c r="D98" s="123">
        <v>121908.34</v>
      </c>
      <c r="G98" s="56">
        <v>1041938.75</v>
      </c>
      <c r="H98" s="56">
        <v>70127.759999999995</v>
      </c>
      <c r="R98" s="56">
        <v>1790978.12</v>
      </c>
      <c r="S98" s="100">
        <v>588264.26</v>
      </c>
      <c r="W98" s="100">
        <v>390063.1</v>
      </c>
      <c r="Y98" s="124">
        <v>579013.1</v>
      </c>
      <c r="AA98" s="124">
        <v>13606</v>
      </c>
      <c r="AB98" s="124">
        <v>99106.41</v>
      </c>
      <c r="AC98" s="124">
        <v>48248.05</v>
      </c>
      <c r="AF98" s="124">
        <v>3200</v>
      </c>
    </row>
    <row r="99" spans="1:32" x14ac:dyDescent="0.2">
      <c r="A99" s="56" t="s">
        <v>1877</v>
      </c>
      <c r="B99" s="123">
        <v>1622652.67</v>
      </c>
      <c r="C99" s="123">
        <v>0</v>
      </c>
      <c r="D99" s="123">
        <v>97700.21</v>
      </c>
      <c r="G99" s="56">
        <v>4107317.41</v>
      </c>
      <c r="H99" s="56">
        <v>1330902.19</v>
      </c>
      <c r="K99" s="272">
        <v>0</v>
      </c>
      <c r="N99" s="272">
        <v>0</v>
      </c>
      <c r="O99" s="56">
        <v>164284</v>
      </c>
      <c r="R99" s="56">
        <v>1047464</v>
      </c>
      <c r="S99" s="100">
        <v>1554407.27</v>
      </c>
      <c r="U99" s="100">
        <v>2044.92</v>
      </c>
      <c r="W99" s="100">
        <v>405330</v>
      </c>
      <c r="Y99" s="124">
        <v>595770</v>
      </c>
      <c r="AB99" s="124">
        <v>238322.02</v>
      </c>
      <c r="AC99" s="124">
        <v>185053.07</v>
      </c>
    </row>
    <row r="100" spans="1:32" x14ac:dyDescent="0.2">
      <c r="A100" s="56" t="s">
        <v>1878</v>
      </c>
      <c r="B100" s="123">
        <v>163811.54</v>
      </c>
      <c r="C100" s="123">
        <v>26700</v>
      </c>
      <c r="D100" s="123">
        <v>87374.02</v>
      </c>
      <c r="G100" s="56">
        <v>1027751.41</v>
      </c>
      <c r="H100" s="56">
        <v>136990.85999999999</v>
      </c>
      <c r="K100" s="272">
        <v>12400</v>
      </c>
      <c r="M100" s="272">
        <v>40750</v>
      </c>
      <c r="N100" s="272">
        <v>57.67</v>
      </c>
      <c r="O100" s="56">
        <v>151225</v>
      </c>
      <c r="R100" s="56">
        <v>1768225.65</v>
      </c>
      <c r="S100" s="100">
        <v>463548.21</v>
      </c>
      <c r="Y100" s="124">
        <v>189030</v>
      </c>
      <c r="AB100" s="124">
        <v>241530.84</v>
      </c>
      <c r="AC100" s="124">
        <v>42273.18</v>
      </c>
    </row>
    <row r="101" spans="1:32" x14ac:dyDescent="0.2">
      <c r="A101" s="56" t="s">
        <v>1908</v>
      </c>
      <c r="B101" s="123">
        <v>451784.55</v>
      </c>
      <c r="C101" s="123">
        <v>0</v>
      </c>
      <c r="D101" s="123">
        <v>38489.79</v>
      </c>
      <c r="G101" s="56">
        <v>938038.3</v>
      </c>
      <c r="H101" s="56">
        <v>109835</v>
      </c>
      <c r="K101" s="272">
        <v>0</v>
      </c>
      <c r="R101" s="56">
        <v>1440650.38</v>
      </c>
      <c r="S101" s="100">
        <v>462155.51</v>
      </c>
      <c r="W101" s="100">
        <v>533010</v>
      </c>
      <c r="Y101" s="124">
        <v>661310</v>
      </c>
      <c r="AB101" s="124">
        <v>99228.96</v>
      </c>
      <c r="AC101" s="124">
        <v>66633.36</v>
      </c>
    </row>
    <row r="102" spans="1:32" x14ac:dyDescent="0.2">
      <c r="A102" s="56" t="s">
        <v>1879</v>
      </c>
      <c r="B102" s="123">
        <v>283549.40999999997</v>
      </c>
      <c r="C102" s="123">
        <v>0</v>
      </c>
      <c r="D102" s="123">
        <v>27075.4</v>
      </c>
      <c r="G102" s="56">
        <v>1556774.58</v>
      </c>
      <c r="H102" s="56">
        <v>293740.34999999998</v>
      </c>
      <c r="N102" s="272">
        <v>1542.05</v>
      </c>
      <c r="R102" s="56">
        <v>2439714</v>
      </c>
      <c r="S102" s="100">
        <v>226881.5</v>
      </c>
      <c r="T102" s="100">
        <v>40000</v>
      </c>
      <c r="W102" s="100">
        <v>339760</v>
      </c>
      <c r="X102" s="100">
        <v>3000</v>
      </c>
      <c r="Y102" s="124">
        <v>360340</v>
      </c>
      <c r="AB102" s="124">
        <v>91613.69</v>
      </c>
      <c r="AC102" s="124">
        <v>78270.05</v>
      </c>
    </row>
    <row r="103" spans="1:32" x14ac:dyDescent="0.2">
      <c r="A103" s="56" t="s">
        <v>1880</v>
      </c>
      <c r="B103" s="123">
        <v>258987.02</v>
      </c>
      <c r="C103" s="123">
        <v>0</v>
      </c>
      <c r="D103" s="123">
        <v>36568.65</v>
      </c>
      <c r="G103" s="56">
        <v>1126853.0900000001</v>
      </c>
      <c r="H103" s="56">
        <v>145645.66</v>
      </c>
      <c r="M103" s="272">
        <v>360</v>
      </c>
      <c r="N103" s="272">
        <v>1542.05</v>
      </c>
      <c r="R103" s="56">
        <v>3137825</v>
      </c>
      <c r="S103" s="100">
        <v>294124.23</v>
      </c>
      <c r="W103" s="100">
        <v>435000</v>
      </c>
      <c r="Y103" s="124">
        <v>522320</v>
      </c>
      <c r="AB103" s="124">
        <v>77366.83</v>
      </c>
      <c r="AC103" s="124">
        <v>70561.2</v>
      </c>
    </row>
    <row r="104" spans="1:32" x14ac:dyDescent="0.2">
      <c r="A104" s="56" t="s">
        <v>1883</v>
      </c>
      <c r="B104" s="123">
        <v>32812.550000000003</v>
      </c>
      <c r="C104" s="123">
        <v>0</v>
      </c>
      <c r="D104" s="123">
        <v>26944.639999999999</v>
      </c>
      <c r="G104" s="56">
        <v>1299040.26</v>
      </c>
      <c r="H104" s="56">
        <v>391570.26</v>
      </c>
      <c r="L104" s="272">
        <v>4697.3599999999997</v>
      </c>
      <c r="N104" s="272">
        <v>3671.74</v>
      </c>
      <c r="Q104" s="56">
        <v>400555.98</v>
      </c>
      <c r="R104" s="56">
        <v>1499736.2</v>
      </c>
      <c r="S104" s="100">
        <v>308596.98</v>
      </c>
      <c r="W104" s="100">
        <v>227940</v>
      </c>
      <c r="X104" s="100">
        <v>1500</v>
      </c>
      <c r="Y104" s="124">
        <v>342720</v>
      </c>
      <c r="AB104" s="124">
        <v>98416.81</v>
      </c>
      <c r="AC104" s="124">
        <v>50262.559999999998</v>
      </c>
    </row>
    <row r="105" spans="1:32" x14ac:dyDescent="0.2">
      <c r="A105" s="56" t="s">
        <v>1884</v>
      </c>
      <c r="B105" s="123">
        <v>250283.1</v>
      </c>
      <c r="C105" s="123">
        <v>0</v>
      </c>
      <c r="D105" s="123">
        <v>125516.27</v>
      </c>
      <c r="G105" s="56">
        <v>636699.87</v>
      </c>
      <c r="H105" s="56">
        <v>363736.23</v>
      </c>
      <c r="L105" s="272">
        <v>2350.73</v>
      </c>
      <c r="N105" s="272">
        <v>2045.48</v>
      </c>
      <c r="Q105" s="56">
        <v>70153.490000000005</v>
      </c>
      <c r="R105" s="56">
        <v>2219622</v>
      </c>
      <c r="S105" s="100">
        <v>230375.74</v>
      </c>
      <c r="W105" s="100">
        <v>298530</v>
      </c>
      <c r="X105" s="100">
        <v>126678</v>
      </c>
      <c r="Y105" s="124">
        <v>447880</v>
      </c>
      <c r="AB105" s="124">
        <v>145108.51999999999</v>
      </c>
      <c r="AC105" s="124">
        <v>53245.440000000002</v>
      </c>
    </row>
    <row r="106" spans="1:32" x14ac:dyDescent="0.2">
      <c r="A106" s="56" t="s">
        <v>1886</v>
      </c>
      <c r="B106" s="123">
        <v>237347.32</v>
      </c>
      <c r="C106" s="123">
        <v>0</v>
      </c>
      <c r="D106" s="123">
        <v>16078.62</v>
      </c>
      <c r="G106" s="56">
        <v>943806.88</v>
      </c>
      <c r="H106" s="56">
        <v>317356.40999999997</v>
      </c>
      <c r="L106" s="272">
        <v>17400</v>
      </c>
      <c r="N106" s="272">
        <v>34.85</v>
      </c>
      <c r="Q106" s="56">
        <v>16000</v>
      </c>
      <c r="R106" s="56">
        <v>1687514</v>
      </c>
      <c r="S106" s="100">
        <v>300195.8</v>
      </c>
      <c r="W106" s="100">
        <v>167110</v>
      </c>
      <c r="Y106" s="124">
        <v>305270</v>
      </c>
      <c r="AB106" s="124">
        <v>130163.25</v>
      </c>
      <c r="AC106" s="124">
        <v>46382.67</v>
      </c>
    </row>
    <row r="107" spans="1:32" x14ac:dyDescent="0.2">
      <c r="A107" s="56" t="s">
        <v>1888</v>
      </c>
      <c r="B107" s="123">
        <v>457076.08</v>
      </c>
      <c r="C107" s="123">
        <v>0</v>
      </c>
      <c r="D107" s="123">
        <v>38128.36</v>
      </c>
      <c r="G107" s="56">
        <v>902807.97</v>
      </c>
      <c r="H107" s="56">
        <v>186516.42</v>
      </c>
      <c r="L107" s="272">
        <v>0</v>
      </c>
      <c r="N107" s="272">
        <v>0</v>
      </c>
      <c r="Q107" s="56">
        <v>2121.81</v>
      </c>
      <c r="R107" s="56">
        <v>4303318.3099999996</v>
      </c>
      <c r="S107" s="100">
        <v>304417.03000000003</v>
      </c>
      <c r="W107" s="100">
        <v>613459.5</v>
      </c>
      <c r="Y107" s="124">
        <v>743259.5</v>
      </c>
      <c r="AB107" s="124">
        <v>130422.56</v>
      </c>
      <c r="AC107" s="124">
        <v>38290.080000000002</v>
      </c>
    </row>
    <row r="108" spans="1:32" x14ac:dyDescent="0.2">
      <c r="A108" s="56" t="s">
        <v>1889</v>
      </c>
      <c r="B108" s="123">
        <v>251460.27</v>
      </c>
      <c r="C108" s="123">
        <v>0</v>
      </c>
      <c r="D108" s="123">
        <v>9526.9500000000007</v>
      </c>
      <c r="G108" s="56">
        <v>735875.15</v>
      </c>
      <c r="H108" s="56">
        <v>184562.79</v>
      </c>
      <c r="K108" s="272">
        <v>0</v>
      </c>
      <c r="L108" s="272">
        <v>26484.16</v>
      </c>
      <c r="N108" s="272">
        <v>380.9</v>
      </c>
      <c r="Q108" s="56">
        <v>10700</v>
      </c>
      <c r="R108" s="56">
        <v>2346487</v>
      </c>
      <c r="S108" s="100">
        <v>122229.95</v>
      </c>
      <c r="W108" s="100">
        <v>349975.5</v>
      </c>
      <c r="Y108" s="124">
        <v>393575.5</v>
      </c>
      <c r="AB108" s="124">
        <v>100601.2</v>
      </c>
      <c r="AC108" s="124">
        <v>47963.8</v>
      </c>
    </row>
    <row r="109" spans="1:32" x14ac:dyDescent="0.2">
      <c r="A109" s="56" t="s">
        <v>1890</v>
      </c>
      <c r="B109" s="123">
        <v>278714.86</v>
      </c>
      <c r="C109" s="123">
        <v>0</v>
      </c>
      <c r="D109" s="123">
        <v>57405.08</v>
      </c>
      <c r="G109" s="56">
        <v>1095168.8400000001</v>
      </c>
      <c r="H109" s="56">
        <v>191259.85</v>
      </c>
      <c r="K109" s="272">
        <v>3000</v>
      </c>
      <c r="L109" s="272">
        <v>38604.18</v>
      </c>
      <c r="N109" s="272">
        <v>182.04</v>
      </c>
      <c r="Q109" s="56">
        <v>14300</v>
      </c>
      <c r="R109" s="56">
        <v>2125037.4300000002</v>
      </c>
      <c r="S109" s="100">
        <v>234444.82</v>
      </c>
      <c r="W109" s="100">
        <v>383200.5</v>
      </c>
      <c r="X109" s="100">
        <v>108330</v>
      </c>
      <c r="Y109" s="124">
        <v>517690.5</v>
      </c>
      <c r="AB109" s="124">
        <v>204592.08</v>
      </c>
      <c r="AC109" s="124">
        <v>51493.62</v>
      </c>
      <c r="AF109" s="124">
        <v>500</v>
      </c>
    </row>
    <row r="110" spans="1:32" x14ac:dyDescent="0.2">
      <c r="A110" s="56" t="s">
        <v>1891</v>
      </c>
      <c r="B110" s="123">
        <v>530082.34</v>
      </c>
      <c r="C110" s="123">
        <v>0</v>
      </c>
      <c r="D110" s="123">
        <v>8656.5400000000009</v>
      </c>
      <c r="G110" s="56">
        <v>3027141.18</v>
      </c>
      <c r="H110" s="56">
        <v>149104.07</v>
      </c>
      <c r="L110" s="272">
        <v>31483.97</v>
      </c>
      <c r="N110" s="272">
        <v>154</v>
      </c>
      <c r="Q110" s="56">
        <v>16700</v>
      </c>
      <c r="R110" s="56">
        <v>1196485.3400000001</v>
      </c>
      <c r="S110" s="100">
        <v>197056</v>
      </c>
      <c r="W110" s="100">
        <v>276320</v>
      </c>
      <c r="X110" s="100">
        <v>187684</v>
      </c>
      <c r="Y110" s="124">
        <v>450590</v>
      </c>
      <c r="AB110" s="124">
        <v>166531.72</v>
      </c>
      <c r="AC110" s="124">
        <v>62224.35</v>
      </c>
      <c r="AF110" s="124">
        <v>500</v>
      </c>
    </row>
    <row r="111" spans="1:32" x14ac:dyDescent="0.2">
      <c r="A111" s="56" t="s">
        <v>1909</v>
      </c>
      <c r="B111" s="123">
        <v>202158.64</v>
      </c>
      <c r="C111" s="123">
        <v>0</v>
      </c>
      <c r="D111" s="123">
        <v>6340</v>
      </c>
      <c r="G111" s="56">
        <v>577303.68999999994</v>
      </c>
      <c r="H111" s="56">
        <v>160543.76</v>
      </c>
      <c r="K111" s="272">
        <v>0</v>
      </c>
      <c r="N111" s="272">
        <v>286.7</v>
      </c>
      <c r="Q111" s="56">
        <v>10700</v>
      </c>
      <c r="R111" s="56">
        <v>1169693.49</v>
      </c>
      <c r="S111" s="100">
        <v>147364.28</v>
      </c>
      <c r="W111" s="100">
        <v>160612</v>
      </c>
      <c r="Y111" s="124">
        <v>182812</v>
      </c>
      <c r="AB111" s="124">
        <v>108690.22</v>
      </c>
      <c r="AC111" s="124">
        <v>43796.84</v>
      </c>
    </row>
    <row r="112" spans="1:32" x14ac:dyDescent="0.2">
      <c r="A112" s="56" t="s">
        <v>1892</v>
      </c>
      <c r="B112" s="123">
        <v>1045222.33</v>
      </c>
      <c r="C112" s="123">
        <v>53024.62</v>
      </c>
      <c r="D112" s="123">
        <v>93567.48</v>
      </c>
      <c r="G112" s="56">
        <v>1499072.25</v>
      </c>
      <c r="H112" s="56">
        <v>157509.06</v>
      </c>
      <c r="K112" s="272">
        <v>0</v>
      </c>
      <c r="L112" s="272">
        <v>79192.87</v>
      </c>
      <c r="N112" s="272">
        <v>152.41999999999999</v>
      </c>
      <c r="R112" s="56">
        <v>620039.24</v>
      </c>
      <c r="S112" s="100">
        <v>659580.77</v>
      </c>
      <c r="W112" s="100">
        <v>350838.6</v>
      </c>
      <c r="X112" s="100">
        <v>9000</v>
      </c>
      <c r="Y112" s="124">
        <v>457548.6</v>
      </c>
      <c r="AB112" s="124">
        <v>463117.37</v>
      </c>
      <c r="AC112" s="124">
        <v>68662.990000000005</v>
      </c>
    </row>
    <row r="113" spans="1:31" x14ac:dyDescent="0.2">
      <c r="A113" s="56" t="s">
        <v>1893</v>
      </c>
      <c r="B113" s="123">
        <v>597150.81000000006</v>
      </c>
      <c r="C113" s="123">
        <v>44400</v>
      </c>
      <c r="D113" s="123">
        <v>29053.29</v>
      </c>
      <c r="G113" s="56">
        <v>653785.72</v>
      </c>
      <c r="H113" s="56">
        <v>111467.13</v>
      </c>
      <c r="P113" s="56">
        <v>-1949471.62</v>
      </c>
      <c r="Q113" s="56">
        <v>1228</v>
      </c>
      <c r="S113" s="100">
        <v>730891.95</v>
      </c>
      <c r="W113" s="100">
        <v>366600</v>
      </c>
      <c r="X113" s="100">
        <v>4500</v>
      </c>
      <c r="Y113" s="124">
        <v>550450</v>
      </c>
      <c r="AA113" s="124">
        <v>14062</v>
      </c>
      <c r="AB113" s="124">
        <v>400219.95</v>
      </c>
      <c r="AC113" s="124">
        <v>16667.52</v>
      </c>
    </row>
    <row r="114" spans="1:31" x14ac:dyDescent="0.2">
      <c r="A114" s="56" t="s">
        <v>1894</v>
      </c>
      <c r="B114" s="123">
        <v>579681.74</v>
      </c>
      <c r="C114" s="123">
        <v>10200</v>
      </c>
      <c r="D114" s="123">
        <v>34963.699999999997</v>
      </c>
      <c r="G114" s="56">
        <v>888361.33</v>
      </c>
      <c r="H114" s="56">
        <v>135774.07999999999</v>
      </c>
      <c r="N114" s="272">
        <v>3</v>
      </c>
      <c r="P114" s="56">
        <v>390534.44</v>
      </c>
      <c r="R114" s="56">
        <v>1131001.29</v>
      </c>
      <c r="S114" s="100">
        <v>396336</v>
      </c>
      <c r="W114" s="100">
        <v>194880</v>
      </c>
      <c r="Y114" s="124">
        <v>286140</v>
      </c>
      <c r="AB114" s="124">
        <v>166717.28</v>
      </c>
      <c r="AC114" s="124">
        <v>5519.6</v>
      </c>
    </row>
    <row r="115" spans="1:31" x14ac:dyDescent="0.2">
      <c r="A115" s="56" t="s">
        <v>1895</v>
      </c>
      <c r="B115" s="123">
        <v>661492.25</v>
      </c>
      <c r="C115" s="123">
        <v>38400</v>
      </c>
      <c r="D115" s="123">
        <v>39483.29</v>
      </c>
      <c r="G115" s="56">
        <v>1004718.15</v>
      </c>
      <c r="H115" s="56">
        <v>303936.01</v>
      </c>
      <c r="N115" s="272">
        <v>0</v>
      </c>
      <c r="R115" s="56">
        <v>1731639.01</v>
      </c>
      <c r="S115" s="100">
        <v>616390.41</v>
      </c>
      <c r="T115" s="100">
        <v>86089</v>
      </c>
      <c r="W115" s="100">
        <v>467700</v>
      </c>
      <c r="Y115" s="124">
        <v>665490</v>
      </c>
      <c r="AB115" s="124">
        <v>532784.23</v>
      </c>
      <c r="AC115" s="124">
        <v>33192.49</v>
      </c>
    </row>
    <row r="116" spans="1:31" x14ac:dyDescent="0.2">
      <c r="A116" s="56" t="s">
        <v>1896</v>
      </c>
      <c r="B116" s="123">
        <v>170872.58</v>
      </c>
      <c r="C116" s="123">
        <v>11000</v>
      </c>
      <c r="D116" s="123">
        <v>35246.44</v>
      </c>
      <c r="G116" s="56">
        <v>619447.29</v>
      </c>
      <c r="H116" s="56">
        <v>206838.27</v>
      </c>
      <c r="K116" s="272">
        <v>0</v>
      </c>
      <c r="N116" s="272">
        <v>0</v>
      </c>
      <c r="Q116" s="56">
        <v>-74.77</v>
      </c>
      <c r="R116" s="56">
        <v>2353915.73</v>
      </c>
      <c r="S116" s="100">
        <v>228934.56</v>
      </c>
      <c r="W116" s="100">
        <v>135400</v>
      </c>
      <c r="Y116" s="124">
        <v>159200</v>
      </c>
      <c r="AA116" s="124">
        <v>1304</v>
      </c>
      <c r="AB116" s="124">
        <v>134651.21</v>
      </c>
      <c r="AC116" s="124">
        <v>38431.379999999997</v>
      </c>
      <c r="AE116" s="124">
        <v>30000</v>
      </c>
    </row>
    <row r="117" spans="1:31" x14ac:dyDescent="0.2">
      <c r="A117" s="56" t="s">
        <v>1897</v>
      </c>
      <c r="B117" s="123">
        <v>823553.07</v>
      </c>
      <c r="C117" s="123">
        <v>67051.66</v>
      </c>
      <c r="D117" s="123">
        <v>66941.78</v>
      </c>
      <c r="G117" s="56">
        <v>2390073.2400000002</v>
      </c>
      <c r="H117" s="56">
        <v>320022.94</v>
      </c>
      <c r="K117" s="272">
        <v>0</v>
      </c>
      <c r="N117" s="272">
        <v>100</v>
      </c>
      <c r="Q117" s="56">
        <v>130</v>
      </c>
      <c r="R117" s="56">
        <v>1221990.08</v>
      </c>
      <c r="S117" s="100">
        <v>934353.67</v>
      </c>
      <c r="W117" s="100">
        <v>464100</v>
      </c>
      <c r="Y117" s="124">
        <v>763050</v>
      </c>
      <c r="AA117" s="124">
        <v>7104</v>
      </c>
      <c r="AB117" s="124">
        <v>447010.67</v>
      </c>
      <c r="AC117" s="124">
        <v>41503.64</v>
      </c>
    </row>
    <row r="118" spans="1:31" x14ac:dyDescent="0.2">
      <c r="A118" s="56" t="s">
        <v>1898</v>
      </c>
      <c r="B118" s="123">
        <v>571960.4</v>
      </c>
      <c r="C118" s="123">
        <v>0</v>
      </c>
      <c r="D118" s="123">
        <v>81059.69</v>
      </c>
      <c r="G118" s="56">
        <v>1002069.46</v>
      </c>
      <c r="H118" s="56">
        <v>50328.94</v>
      </c>
      <c r="L118" s="272">
        <v>52451.71</v>
      </c>
      <c r="M118" s="272">
        <v>40600</v>
      </c>
      <c r="N118" s="272">
        <v>5671</v>
      </c>
      <c r="R118" s="56">
        <v>1488507.55</v>
      </c>
      <c r="S118" s="100">
        <v>236806.79</v>
      </c>
      <c r="W118" s="100">
        <v>278848.5</v>
      </c>
      <c r="Y118" s="124">
        <v>396188.5</v>
      </c>
      <c r="AB118" s="124">
        <v>57688.07</v>
      </c>
      <c r="AC118" s="124">
        <v>38842.49</v>
      </c>
    </row>
    <row r="119" spans="1:31" x14ac:dyDescent="0.2">
      <c r="A119" s="56" t="s">
        <v>1899</v>
      </c>
      <c r="B119" s="123">
        <v>623522.99</v>
      </c>
      <c r="C119" s="123">
        <v>0</v>
      </c>
      <c r="D119" s="123">
        <v>63382.32</v>
      </c>
      <c r="G119" s="56">
        <v>662754.1</v>
      </c>
      <c r="H119" s="56">
        <v>145809.41</v>
      </c>
      <c r="L119" s="272">
        <v>32104</v>
      </c>
      <c r="M119" s="272">
        <v>137700</v>
      </c>
      <c r="N119" s="272">
        <v>0</v>
      </c>
      <c r="R119" s="56">
        <v>1247302.3600000001</v>
      </c>
      <c r="S119" s="100">
        <v>174652.65</v>
      </c>
      <c r="W119" s="100">
        <v>241470</v>
      </c>
      <c r="Y119" s="124">
        <v>292470</v>
      </c>
      <c r="AB119" s="124">
        <v>89390.9</v>
      </c>
      <c r="AC119" s="124">
        <v>33774.550000000003</v>
      </c>
    </row>
    <row r="120" spans="1:31" x14ac:dyDescent="0.2">
      <c r="A120" s="56" t="s">
        <v>1900</v>
      </c>
      <c r="B120" s="123">
        <v>734296.77</v>
      </c>
      <c r="C120" s="123">
        <v>0</v>
      </c>
      <c r="D120" s="123">
        <v>2911.31</v>
      </c>
      <c r="G120" s="56">
        <v>588209.5</v>
      </c>
      <c r="H120" s="56">
        <v>23461.35</v>
      </c>
      <c r="L120" s="272">
        <v>34489.120000000003</v>
      </c>
      <c r="N120" s="272">
        <v>6340.4</v>
      </c>
      <c r="R120" s="56">
        <v>1693308.65</v>
      </c>
      <c r="S120" s="100">
        <v>215378.8</v>
      </c>
      <c r="W120" s="100">
        <v>409908</v>
      </c>
      <c r="X120" s="100">
        <v>300</v>
      </c>
      <c r="Y120" s="124">
        <v>527858</v>
      </c>
      <c r="AB120" s="124">
        <v>78463.23</v>
      </c>
      <c r="AC120" s="124">
        <v>27235.57</v>
      </c>
    </row>
    <row r="121" spans="1:31" x14ac:dyDescent="0.2">
      <c r="A121" s="56" t="s">
        <v>1901</v>
      </c>
      <c r="B121" s="123">
        <v>505749.74</v>
      </c>
      <c r="C121" s="123">
        <v>0</v>
      </c>
      <c r="D121" s="123">
        <v>157904.32000000001</v>
      </c>
      <c r="G121" s="56">
        <v>1078043.29</v>
      </c>
      <c r="H121" s="56">
        <v>49372.02</v>
      </c>
      <c r="L121" s="272">
        <v>28064.02</v>
      </c>
      <c r="N121" s="272">
        <v>0</v>
      </c>
      <c r="Q121" s="56">
        <v>-22500</v>
      </c>
      <c r="R121" s="56">
        <v>2084116.46</v>
      </c>
      <c r="S121" s="100">
        <v>319742.21000000002</v>
      </c>
      <c r="T121" s="100">
        <v>125839</v>
      </c>
      <c r="W121" s="100">
        <v>252561</v>
      </c>
      <c r="Y121" s="124">
        <v>319421</v>
      </c>
      <c r="AB121" s="124">
        <v>82325.95</v>
      </c>
      <c r="AC121" s="124">
        <v>71961.94</v>
      </c>
    </row>
    <row r="122" spans="1:31" x14ac:dyDescent="0.2">
      <c r="A122" s="56" t="s">
        <v>1902</v>
      </c>
      <c r="B122" s="123">
        <v>234887.24</v>
      </c>
      <c r="C122" s="123">
        <v>0</v>
      </c>
      <c r="D122" s="123">
        <v>100116.14</v>
      </c>
      <c r="G122" s="56">
        <v>323199.82</v>
      </c>
      <c r="H122" s="56">
        <v>21130.639999999999</v>
      </c>
      <c r="L122" s="272">
        <v>36415.449999999997</v>
      </c>
      <c r="M122" s="272">
        <v>0</v>
      </c>
      <c r="N122" s="272">
        <v>2449</v>
      </c>
      <c r="Q122" s="56">
        <v>-9485.4</v>
      </c>
      <c r="R122" s="56">
        <v>345503.07</v>
      </c>
      <c r="S122" s="100">
        <v>239626.45</v>
      </c>
      <c r="W122" s="100">
        <v>222280</v>
      </c>
      <c r="Y122" s="124">
        <v>345450</v>
      </c>
      <c r="AB122" s="124">
        <v>59528.99</v>
      </c>
      <c r="AC122" s="124">
        <v>12091.47</v>
      </c>
    </row>
    <row r="123" spans="1:31" x14ac:dyDescent="0.2">
      <c r="A123" s="56" t="s">
        <v>1910</v>
      </c>
      <c r="B123" s="123">
        <v>423131.2</v>
      </c>
      <c r="C123" s="123">
        <v>9000</v>
      </c>
      <c r="D123" s="123">
        <v>76284.350000000006</v>
      </c>
      <c r="G123" s="56">
        <v>654603.02</v>
      </c>
      <c r="H123" s="56">
        <v>-57920.63</v>
      </c>
      <c r="K123" s="272">
        <v>0</v>
      </c>
      <c r="L123" s="272">
        <v>36276.81</v>
      </c>
      <c r="N123" s="272">
        <v>0</v>
      </c>
      <c r="Q123" s="56">
        <v>194908.08</v>
      </c>
      <c r="R123" s="56">
        <v>2439641.09</v>
      </c>
      <c r="S123" s="100">
        <v>132205.94</v>
      </c>
      <c r="T123" s="100">
        <v>53538</v>
      </c>
      <c r="W123" s="100">
        <v>226830</v>
      </c>
      <c r="Y123" s="124">
        <v>267230</v>
      </c>
      <c r="AB123" s="124">
        <v>115962.97</v>
      </c>
      <c r="AC123" s="124">
        <v>60402.69</v>
      </c>
    </row>
    <row r="124" spans="1:31" x14ac:dyDescent="0.2">
      <c r="A124" s="56" t="s">
        <v>1912</v>
      </c>
      <c r="B124" s="123">
        <v>475016.48</v>
      </c>
      <c r="C124" s="123">
        <v>0</v>
      </c>
      <c r="D124" s="123">
        <v>148062.28</v>
      </c>
      <c r="G124" s="56">
        <v>781968.76</v>
      </c>
      <c r="H124" s="56">
        <v>107357.89</v>
      </c>
      <c r="L124" s="272">
        <v>38097.26</v>
      </c>
      <c r="M124" s="272">
        <v>114550</v>
      </c>
      <c r="N124" s="272">
        <v>3868.01</v>
      </c>
      <c r="Q124" s="56">
        <v>-59992</v>
      </c>
      <c r="R124" s="56">
        <v>3028722.67</v>
      </c>
      <c r="S124" s="100">
        <v>319330.05</v>
      </c>
      <c r="W124" s="100">
        <v>298472.40000000002</v>
      </c>
      <c r="Y124" s="124">
        <v>434072.4</v>
      </c>
      <c r="AB124" s="124">
        <v>75985.56</v>
      </c>
      <c r="AC124" s="124">
        <v>46767.74</v>
      </c>
    </row>
    <row r="125" spans="1:31" x14ac:dyDescent="0.2">
      <c r="A125" s="56" t="s">
        <v>1914</v>
      </c>
      <c r="B125" s="123">
        <v>129653.89</v>
      </c>
      <c r="C125" s="123">
        <v>0</v>
      </c>
      <c r="D125" s="123">
        <v>26357.68</v>
      </c>
      <c r="G125" s="56">
        <v>1028273.63</v>
      </c>
      <c r="H125" s="56">
        <v>108401.78</v>
      </c>
      <c r="L125" s="272">
        <v>40562.57</v>
      </c>
      <c r="M125" s="272">
        <v>47600</v>
      </c>
      <c r="N125" s="272">
        <v>0</v>
      </c>
      <c r="Q125" s="56">
        <v>-88706.83</v>
      </c>
      <c r="R125" s="56">
        <v>3118920.11</v>
      </c>
      <c r="S125" s="100">
        <v>171120.96</v>
      </c>
      <c r="W125" s="100">
        <v>348795.5</v>
      </c>
      <c r="Y125" s="124">
        <v>443275.5</v>
      </c>
      <c r="AB125" s="124">
        <v>61315.09</v>
      </c>
      <c r="AC125" s="124">
        <v>54384.74</v>
      </c>
    </row>
    <row r="126" spans="1:31" x14ac:dyDescent="0.2">
      <c r="A126" s="56" t="s">
        <v>1881</v>
      </c>
      <c r="B126" s="123">
        <v>440625.54</v>
      </c>
      <c r="C126" s="123">
        <v>12696</v>
      </c>
      <c r="D126" s="123">
        <v>19065.64</v>
      </c>
      <c r="G126" s="56">
        <v>932559.58</v>
      </c>
      <c r="H126" s="56">
        <v>183569.61</v>
      </c>
      <c r="L126" s="272">
        <v>94736.89</v>
      </c>
      <c r="N126" s="272">
        <v>1310</v>
      </c>
      <c r="O126" s="56">
        <v>85640</v>
      </c>
      <c r="P126" s="56">
        <v>-1269160.81</v>
      </c>
      <c r="Q126" s="56">
        <v>-15550</v>
      </c>
      <c r="R126" s="56">
        <v>2656385</v>
      </c>
      <c r="S126" s="100">
        <v>455798.41</v>
      </c>
      <c r="W126" s="100">
        <v>479454.5</v>
      </c>
      <c r="Y126" s="124">
        <v>681036.5</v>
      </c>
      <c r="AB126" s="124">
        <v>118123.02</v>
      </c>
      <c r="AC126" s="124">
        <v>56557.599999999999</v>
      </c>
    </row>
    <row r="127" spans="1:31" x14ac:dyDescent="0.2">
      <c r="A127" s="56" t="s">
        <v>1882</v>
      </c>
      <c r="B127" s="123">
        <v>378725.96</v>
      </c>
      <c r="C127" s="123">
        <v>4191</v>
      </c>
      <c r="D127" s="123">
        <v>20253.669999999998</v>
      </c>
      <c r="G127" s="56">
        <v>274143.48</v>
      </c>
      <c r="H127" s="56">
        <v>187036.65</v>
      </c>
      <c r="L127" s="272">
        <v>113386.3</v>
      </c>
      <c r="P127" s="56">
        <v>-1849130.55</v>
      </c>
      <c r="Q127" s="56">
        <v>-684</v>
      </c>
      <c r="R127" s="56">
        <v>2668500</v>
      </c>
      <c r="S127" s="100">
        <v>223458.15</v>
      </c>
      <c r="W127" s="100">
        <v>432306</v>
      </c>
      <c r="Y127" s="124">
        <v>548568</v>
      </c>
      <c r="AB127" s="124">
        <v>123545.05</v>
      </c>
      <c r="AC127" s="124">
        <v>29656.34</v>
      </c>
    </row>
    <row r="128" spans="1:31" x14ac:dyDescent="0.2">
      <c r="A128" s="56" t="s">
        <v>1885</v>
      </c>
      <c r="B128" s="123">
        <v>489545.71</v>
      </c>
      <c r="C128" s="123">
        <v>8838.5</v>
      </c>
      <c r="D128" s="123">
        <v>22625.439999999999</v>
      </c>
      <c r="G128" s="56">
        <v>5129299.72</v>
      </c>
      <c r="H128" s="56">
        <v>90590.1</v>
      </c>
      <c r="L128" s="272">
        <v>210475.97</v>
      </c>
      <c r="N128" s="272">
        <v>26</v>
      </c>
      <c r="P128" s="56">
        <v>-3816502.6</v>
      </c>
      <c r="R128" s="56">
        <v>9526566.6699999999</v>
      </c>
      <c r="S128" s="100">
        <v>476815.25</v>
      </c>
      <c r="W128" s="100">
        <v>421968.9</v>
      </c>
      <c r="Y128" s="124">
        <v>691119.9</v>
      </c>
      <c r="AA128" s="124">
        <v>3280</v>
      </c>
      <c r="AB128" s="124">
        <v>190454.93</v>
      </c>
      <c r="AC128" s="124">
        <v>119012.89</v>
      </c>
    </row>
    <row r="129" spans="1:29" x14ac:dyDescent="0.2">
      <c r="A129" s="56" t="s">
        <v>1887</v>
      </c>
      <c r="B129" s="123">
        <v>378860.81</v>
      </c>
      <c r="C129" s="123">
        <v>4063.5</v>
      </c>
      <c r="D129" s="123">
        <v>0</v>
      </c>
      <c r="G129" s="56">
        <v>403855.42</v>
      </c>
      <c r="H129" s="56">
        <v>154782.18</v>
      </c>
      <c r="L129" s="272">
        <v>70561.679999999993</v>
      </c>
      <c r="O129" s="56">
        <v>155940</v>
      </c>
      <c r="P129" s="56">
        <v>-1815370.57</v>
      </c>
      <c r="Q129" s="56">
        <v>245.79</v>
      </c>
      <c r="R129" s="56">
        <v>2647000</v>
      </c>
      <c r="S129" s="100">
        <v>145727.79</v>
      </c>
      <c r="W129" s="100">
        <v>231186</v>
      </c>
      <c r="Y129" s="124">
        <v>363852</v>
      </c>
      <c r="AB129" s="124">
        <v>70163.39</v>
      </c>
      <c r="AC129" s="124">
        <v>20812.54</v>
      </c>
    </row>
    <row r="130" spans="1:29" x14ac:dyDescent="0.2">
      <c r="A130" s="56" t="s">
        <v>1913</v>
      </c>
      <c r="B130" s="123">
        <v>222938.65</v>
      </c>
      <c r="C130" s="123">
        <v>624</v>
      </c>
      <c r="D130" s="123">
        <v>6619.7</v>
      </c>
      <c r="G130" s="56">
        <v>484035.74</v>
      </c>
      <c r="H130" s="56">
        <v>64614.61</v>
      </c>
      <c r="L130" s="272">
        <v>150169.01</v>
      </c>
      <c r="N130" s="272">
        <v>15</v>
      </c>
      <c r="P130" s="56">
        <v>-1237394.6599999999</v>
      </c>
      <c r="R130" s="56">
        <v>1913700</v>
      </c>
      <c r="S130" s="100">
        <v>40233.26</v>
      </c>
      <c r="W130" s="100">
        <v>72727.600000000006</v>
      </c>
      <c r="Y130" s="124">
        <v>110591.6</v>
      </c>
      <c r="AB130" s="124">
        <v>24788.9</v>
      </c>
      <c r="AC130" s="124">
        <v>11595.51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P130"/>
  <sheetViews>
    <sheetView topLeftCell="AD1" zoomScale="68" zoomScaleNormal="68" workbookViewId="0">
      <selection activeCell="AJ32" sqref="AJ32"/>
    </sheetView>
  </sheetViews>
  <sheetFormatPr defaultColWidth="9" defaultRowHeight="14.25" x14ac:dyDescent="0.2"/>
  <cols>
    <col min="1" max="1" width="6.5" style="50" customWidth="1"/>
    <col min="2" max="2" width="8.625" style="50" customWidth="1"/>
    <col min="3" max="3" width="6.5" style="57" customWidth="1"/>
    <col min="4" max="4" width="26.625" style="57" customWidth="1"/>
    <col min="5" max="5" width="20.625" style="56" customWidth="1"/>
    <col min="6" max="9" width="17.75" style="123"/>
    <col min="10" max="14" width="17.75" style="56"/>
    <col min="15" max="18" width="17.75" style="272"/>
    <col min="19" max="22" width="17.75" style="56"/>
    <col min="23" max="28" width="17.75" style="100"/>
    <col min="29" max="35" width="17.75" style="124"/>
    <col min="36" max="36" width="33.5" style="124" bestFit="1" customWidth="1"/>
    <col min="37" max="37" width="20.5" style="99" bestFit="1" customWidth="1"/>
    <col min="38" max="38" width="17.875" style="63" bestFit="1" customWidth="1"/>
    <col min="39" max="39" width="17.375" style="64" bestFit="1" customWidth="1"/>
    <col min="40" max="40" width="17.625" style="60" bestFit="1" customWidth="1"/>
    <col min="41" max="41" width="19.125" style="59" bestFit="1" customWidth="1"/>
    <col min="42" max="42" width="23.625" style="64" bestFit="1" customWidth="1"/>
    <col min="43" max="16384" width="9" style="68"/>
  </cols>
  <sheetData>
    <row r="1" spans="1:42" x14ac:dyDescent="0.2">
      <c r="A1" s="265"/>
      <c r="B1" s="265"/>
      <c r="E1" s="56" t="s">
        <v>590</v>
      </c>
      <c r="F1" s="123" t="s">
        <v>1437</v>
      </c>
      <c r="G1" s="123" t="s">
        <v>1438</v>
      </c>
      <c r="H1" s="123" t="s">
        <v>1439</v>
      </c>
      <c r="I1" s="123" t="s">
        <v>1440</v>
      </c>
      <c r="J1" s="56" t="s">
        <v>1583</v>
      </c>
      <c r="K1" s="56" t="s">
        <v>1441</v>
      </c>
      <c r="L1" s="56" t="s">
        <v>1442</v>
      </c>
      <c r="M1" s="56" t="s">
        <v>1443</v>
      </c>
      <c r="N1" s="56" t="s">
        <v>1584</v>
      </c>
      <c r="O1" s="272" t="s">
        <v>1444</v>
      </c>
      <c r="P1" s="272" t="s">
        <v>1445</v>
      </c>
      <c r="Q1" s="272" t="s">
        <v>1446</v>
      </c>
      <c r="R1" s="272" t="s">
        <v>1447</v>
      </c>
      <c r="S1" s="56" t="s">
        <v>1448</v>
      </c>
      <c r="T1" s="56" t="s">
        <v>1449</v>
      </c>
      <c r="U1" s="56" t="s">
        <v>1450</v>
      </c>
      <c r="V1" s="56" t="s">
        <v>1451</v>
      </c>
      <c r="W1" s="100" t="s">
        <v>1453</v>
      </c>
      <c r="X1" s="100" t="s">
        <v>1454</v>
      </c>
      <c r="Y1" s="100" t="s">
        <v>1455</v>
      </c>
      <c r="Z1" s="100" t="s">
        <v>1585</v>
      </c>
      <c r="AA1" s="100" t="s">
        <v>1456</v>
      </c>
      <c r="AB1" s="100" t="s">
        <v>1457</v>
      </c>
      <c r="AC1" s="124" t="s">
        <v>1458</v>
      </c>
      <c r="AD1" s="124" t="s">
        <v>1459</v>
      </c>
      <c r="AE1" s="124" t="s">
        <v>1460</v>
      </c>
      <c r="AF1" s="124" t="s">
        <v>1461</v>
      </c>
      <c r="AG1" s="124" t="s">
        <v>1462</v>
      </c>
      <c r="AH1" s="124" t="s">
        <v>1586</v>
      </c>
      <c r="AI1" s="124" t="s">
        <v>1464</v>
      </c>
      <c r="AJ1" s="124" t="s">
        <v>1465</v>
      </c>
      <c r="AK1" s="99" t="s">
        <v>6</v>
      </c>
      <c r="AL1" s="63" t="s">
        <v>7</v>
      </c>
      <c r="AM1" s="64" t="s">
        <v>8</v>
      </c>
      <c r="AN1" s="65" t="s">
        <v>9</v>
      </c>
      <c r="AO1" s="66" t="s">
        <v>10</v>
      </c>
      <c r="AP1" s="67" t="s">
        <v>11</v>
      </c>
    </row>
    <row r="2" spans="1:42" x14ac:dyDescent="0.2">
      <c r="A2" s="265"/>
      <c r="B2" s="265"/>
      <c r="C2" s="57" t="s">
        <v>815</v>
      </c>
      <c r="E2" s="56" t="s">
        <v>591</v>
      </c>
      <c r="F2" s="123" t="s">
        <v>1466</v>
      </c>
      <c r="G2" s="123" t="s">
        <v>1467</v>
      </c>
      <c r="H2" s="123" t="s">
        <v>1468</v>
      </c>
      <c r="I2" s="123" t="s">
        <v>1469</v>
      </c>
      <c r="J2" s="56" t="s">
        <v>1587</v>
      </c>
      <c r="K2" s="56" t="s">
        <v>1470</v>
      </c>
      <c r="L2" s="56" t="s">
        <v>1471</v>
      </c>
      <c r="M2" s="56" t="s">
        <v>1472</v>
      </c>
      <c r="N2" s="56" t="s">
        <v>1588</v>
      </c>
      <c r="O2" s="272" t="s">
        <v>1473</v>
      </c>
      <c r="P2" s="272" t="s">
        <v>1474</v>
      </c>
      <c r="Q2" s="272" t="s">
        <v>1475</v>
      </c>
      <c r="R2" s="272" t="s">
        <v>1476</v>
      </c>
      <c r="S2" s="56" t="s">
        <v>1477</v>
      </c>
      <c r="T2" s="56" t="s">
        <v>1478</v>
      </c>
      <c r="U2" s="56" t="s">
        <v>1479</v>
      </c>
      <c r="V2" s="56" t="s">
        <v>1480</v>
      </c>
      <c r="W2" s="100" t="s">
        <v>1482</v>
      </c>
      <c r="X2" s="100" t="s">
        <v>1483</v>
      </c>
      <c r="Y2" s="100" t="s">
        <v>1484</v>
      </c>
      <c r="Z2" s="100" t="s">
        <v>1589</v>
      </c>
      <c r="AA2" s="100" t="s">
        <v>1485</v>
      </c>
      <c r="AB2" s="100" t="s">
        <v>1486</v>
      </c>
      <c r="AC2" s="124" t="s">
        <v>1487</v>
      </c>
      <c r="AD2" s="124" t="s">
        <v>1488</v>
      </c>
      <c r="AE2" s="124" t="s">
        <v>1489</v>
      </c>
      <c r="AF2" s="124" t="s">
        <v>1490</v>
      </c>
      <c r="AG2" s="124" t="s">
        <v>1491</v>
      </c>
      <c r="AH2" s="124" t="s">
        <v>1590</v>
      </c>
      <c r="AI2" s="124" t="s">
        <v>1493</v>
      </c>
      <c r="AJ2" s="124" t="s">
        <v>1494</v>
      </c>
    </row>
    <row r="3" spans="1:42" ht="15" thickBot="1" x14ac:dyDescent="0.25">
      <c r="A3" s="265"/>
      <c r="B3" s="265"/>
      <c r="E3" s="56" t="s">
        <v>592</v>
      </c>
      <c r="F3" s="123">
        <v>54094466.850000001</v>
      </c>
      <c r="G3" s="123">
        <v>2136790.2799999998</v>
      </c>
      <c r="H3" s="123">
        <v>8310742</v>
      </c>
      <c r="I3" s="123">
        <v>0</v>
      </c>
      <c r="J3" s="56">
        <v>0</v>
      </c>
      <c r="K3" s="56">
        <v>131044820.7</v>
      </c>
      <c r="L3" s="56">
        <v>18797677.050000001</v>
      </c>
      <c r="M3" s="56">
        <v>0</v>
      </c>
      <c r="N3" s="56">
        <v>0</v>
      </c>
      <c r="O3" s="272">
        <v>377162</v>
      </c>
      <c r="P3" s="272">
        <v>3814571.49</v>
      </c>
      <c r="Q3" s="272">
        <v>1905718.71</v>
      </c>
      <c r="R3" s="272">
        <v>119272.7</v>
      </c>
      <c r="S3" s="56">
        <v>2137791.29</v>
      </c>
      <c r="T3" s="56">
        <v>-12154050.18</v>
      </c>
      <c r="U3" s="56">
        <v>3755417.96</v>
      </c>
      <c r="V3" s="56">
        <v>224399334.74000001</v>
      </c>
      <c r="W3" s="100">
        <v>43177765.149999999</v>
      </c>
      <c r="X3" s="100">
        <v>603210.77</v>
      </c>
      <c r="Y3" s="100">
        <v>7122.25</v>
      </c>
      <c r="Z3" s="100">
        <v>30</v>
      </c>
      <c r="AA3" s="100">
        <v>38411745.170000002</v>
      </c>
      <c r="AB3" s="100">
        <v>2254771.65</v>
      </c>
      <c r="AC3" s="124">
        <v>53978788.670000002</v>
      </c>
      <c r="AD3" s="124">
        <v>118654</v>
      </c>
      <c r="AE3" s="124">
        <v>53087</v>
      </c>
      <c r="AF3" s="124">
        <v>19235606.649999999</v>
      </c>
      <c r="AG3" s="124">
        <v>19648808.809999999</v>
      </c>
      <c r="AH3" s="124">
        <v>8410.5</v>
      </c>
      <c r="AI3" s="124">
        <v>41749</v>
      </c>
      <c r="AJ3" s="124">
        <v>549821</v>
      </c>
      <c r="AK3" s="99">
        <f t="shared" ref="AK3:AP3" si="0">SUM(AK4:AK130)</f>
        <v>64541999.130000003</v>
      </c>
      <c r="AL3" s="63">
        <f t="shared" si="0"/>
        <v>6216724.8999999957</v>
      </c>
      <c r="AM3" s="64">
        <f t="shared" si="0"/>
        <v>58325274.229999997</v>
      </c>
      <c r="AN3" s="60">
        <f t="shared" si="0"/>
        <v>84454644.989999995</v>
      </c>
      <c r="AO3" s="59">
        <f t="shared" si="0"/>
        <v>93634925.629999995</v>
      </c>
      <c r="AP3" s="69">
        <f t="shared" si="0"/>
        <v>-9180280.6400000099</v>
      </c>
    </row>
    <row r="4" spans="1:42" ht="15" thickBot="1" x14ac:dyDescent="0.25">
      <c r="A4" s="50" t="s">
        <v>364</v>
      </c>
      <c r="B4" s="50" t="s">
        <v>366</v>
      </c>
      <c r="C4" s="88">
        <v>6411</v>
      </c>
      <c r="D4" s="89" t="s">
        <v>688</v>
      </c>
      <c r="E4" s="56" t="s">
        <v>1790</v>
      </c>
      <c r="F4" s="123">
        <v>760379.15</v>
      </c>
      <c r="G4" s="123">
        <v>13451</v>
      </c>
      <c r="H4" s="123">
        <v>128395.31</v>
      </c>
      <c r="K4" s="56">
        <v>4641006.91</v>
      </c>
      <c r="L4" s="56">
        <v>124983.84</v>
      </c>
      <c r="P4" s="272">
        <v>7098.69</v>
      </c>
      <c r="R4" s="272">
        <v>154</v>
      </c>
      <c r="S4" s="56">
        <v>54570</v>
      </c>
      <c r="U4" s="56">
        <v>14475.97</v>
      </c>
      <c r="V4" s="56">
        <v>1723269</v>
      </c>
      <c r="W4" s="100">
        <v>366369.15</v>
      </c>
      <c r="AA4" s="100">
        <v>642229</v>
      </c>
      <c r="AB4" s="100">
        <v>88670</v>
      </c>
      <c r="AC4" s="124">
        <v>770309</v>
      </c>
      <c r="AF4" s="124">
        <v>229725.66</v>
      </c>
      <c r="AG4" s="124">
        <v>83989.17</v>
      </c>
      <c r="AJ4" s="124">
        <v>29797</v>
      </c>
      <c r="AK4" s="99">
        <f>SUM(F4:I4)</f>
        <v>902225.46</v>
      </c>
      <c r="AL4" s="63">
        <f>SUM(O4:R4)</f>
        <v>7252.69</v>
      </c>
      <c r="AM4" s="64">
        <f>AK4-AL4</f>
        <v>894972.77</v>
      </c>
      <c r="AN4" s="60">
        <f>SUM(W4:AB4)</f>
        <v>1097268.1499999999</v>
      </c>
      <c r="AO4" s="59">
        <f>SUM(AC4:AJ4)</f>
        <v>1113820.83</v>
      </c>
      <c r="AP4" s="69">
        <f>AN4-AO4</f>
        <v>-16552.680000000168</v>
      </c>
    </row>
    <row r="5" spans="1:42" ht="15" thickBot="1" x14ac:dyDescent="0.25">
      <c r="A5" s="50" t="s">
        <v>364</v>
      </c>
      <c r="B5" s="50" t="s">
        <v>366</v>
      </c>
      <c r="C5" s="88">
        <v>2059</v>
      </c>
      <c r="D5" s="89" t="s">
        <v>689</v>
      </c>
      <c r="E5" s="56" t="s">
        <v>1791</v>
      </c>
      <c r="F5" s="123">
        <v>123272.26</v>
      </c>
      <c r="G5" s="123">
        <v>0</v>
      </c>
      <c r="H5" s="123">
        <v>156775.66</v>
      </c>
      <c r="K5" s="56">
        <v>674504.13</v>
      </c>
      <c r="L5" s="56">
        <v>258849.96</v>
      </c>
      <c r="O5" s="272">
        <v>3650</v>
      </c>
      <c r="R5" s="272">
        <v>1227.23</v>
      </c>
      <c r="S5" s="56">
        <v>228080</v>
      </c>
      <c r="U5" s="56">
        <v>1792.09</v>
      </c>
      <c r="V5" s="56">
        <v>1740746.12</v>
      </c>
      <c r="W5" s="100">
        <v>166044.70000000001</v>
      </c>
      <c r="X5" s="100">
        <v>16300</v>
      </c>
      <c r="AA5" s="100">
        <v>283550.5</v>
      </c>
      <c r="AB5" s="100">
        <v>165770</v>
      </c>
      <c r="AC5" s="124">
        <v>316250.5</v>
      </c>
      <c r="AF5" s="124">
        <v>201020.93</v>
      </c>
      <c r="AG5" s="124">
        <v>65908.740000000005</v>
      </c>
      <c r="AJ5" s="124">
        <v>500</v>
      </c>
      <c r="AK5" s="99">
        <f t="shared" ref="AK5:AK68" si="1">SUM(F5:I5)</f>
        <v>280047.92</v>
      </c>
      <c r="AL5" s="63">
        <f t="shared" ref="AL5:AL68" si="2">SUM(O5:R5)</f>
        <v>4877.2299999999996</v>
      </c>
      <c r="AM5" s="64">
        <f t="shared" ref="AM5:AM68" si="3">AK5-AL5</f>
        <v>275170.69</v>
      </c>
      <c r="AN5" s="60">
        <f t="shared" ref="AN5:AN68" si="4">SUM(W5:AB5)</f>
        <v>631665.19999999995</v>
      </c>
      <c r="AO5" s="59">
        <f t="shared" ref="AO5:AO68" si="5">SUM(AC5:AJ5)</f>
        <v>583680.17000000004</v>
      </c>
      <c r="AP5" s="69">
        <f t="shared" ref="AP5:AP68" si="6">AN5-AO5</f>
        <v>47985.029999999912</v>
      </c>
    </row>
    <row r="6" spans="1:42" ht="15" thickBot="1" x14ac:dyDescent="0.25">
      <c r="A6" s="50" t="s">
        <v>364</v>
      </c>
      <c r="B6" s="50" t="s">
        <v>366</v>
      </c>
      <c r="C6" s="88">
        <v>6691</v>
      </c>
      <c r="D6" s="89" t="s">
        <v>690</v>
      </c>
      <c r="E6" s="56" t="s">
        <v>1792</v>
      </c>
      <c r="F6" s="123">
        <v>283146.40000000002</v>
      </c>
      <c r="G6" s="123">
        <v>86677.5</v>
      </c>
      <c r="H6" s="123">
        <v>82586.55</v>
      </c>
      <c r="K6" s="56">
        <v>1177657.69</v>
      </c>
      <c r="L6" s="56">
        <v>657604.82999999996</v>
      </c>
      <c r="O6" s="272">
        <v>0</v>
      </c>
      <c r="P6" s="272">
        <v>321</v>
      </c>
      <c r="R6" s="272">
        <v>53.47</v>
      </c>
      <c r="S6" s="56">
        <v>89300</v>
      </c>
      <c r="U6" s="56">
        <v>194000</v>
      </c>
      <c r="V6" s="56">
        <v>2169071.4500000002</v>
      </c>
      <c r="W6" s="100">
        <v>527167.43999999994</v>
      </c>
      <c r="AA6" s="100">
        <v>355509.5</v>
      </c>
      <c r="AB6" s="100">
        <v>1241</v>
      </c>
      <c r="AC6" s="124">
        <v>560020.5</v>
      </c>
      <c r="AF6" s="124">
        <v>467349.93</v>
      </c>
      <c r="AG6" s="124">
        <v>3745.05</v>
      </c>
      <c r="AJ6" s="124">
        <v>500</v>
      </c>
      <c r="AK6" s="99">
        <f t="shared" si="1"/>
        <v>452410.45</v>
      </c>
      <c r="AL6" s="63">
        <f t="shared" si="2"/>
        <v>374.47</v>
      </c>
      <c r="AM6" s="64">
        <f t="shared" si="3"/>
        <v>452035.98000000004</v>
      </c>
      <c r="AN6" s="60">
        <f t="shared" si="4"/>
        <v>883917.94</v>
      </c>
      <c r="AO6" s="59">
        <f t="shared" si="5"/>
        <v>1031615.48</v>
      </c>
      <c r="AP6" s="69">
        <f t="shared" si="6"/>
        <v>-147697.54000000004</v>
      </c>
    </row>
    <row r="7" spans="1:42" ht="15" thickBot="1" x14ac:dyDescent="0.25">
      <c r="A7" s="50" t="s">
        <v>364</v>
      </c>
      <c r="B7" s="50" t="s">
        <v>366</v>
      </c>
      <c r="C7" s="88">
        <v>3434</v>
      </c>
      <c r="D7" s="89" t="s">
        <v>691</v>
      </c>
      <c r="E7" s="56" t="s">
        <v>1793</v>
      </c>
      <c r="F7" s="123">
        <v>467375.83</v>
      </c>
      <c r="G7" s="123">
        <v>0</v>
      </c>
      <c r="H7" s="123">
        <v>125947.75</v>
      </c>
      <c r="K7" s="56">
        <v>387815.69</v>
      </c>
      <c r="L7" s="56">
        <v>200117.59</v>
      </c>
      <c r="O7" s="272">
        <v>0</v>
      </c>
      <c r="P7" s="272">
        <v>15300</v>
      </c>
      <c r="R7" s="272">
        <v>466.01</v>
      </c>
      <c r="U7" s="56">
        <v>3588.65</v>
      </c>
      <c r="V7" s="56">
        <v>235221.96</v>
      </c>
      <c r="W7" s="100">
        <v>216799.4</v>
      </c>
      <c r="AA7" s="100">
        <v>567226.5</v>
      </c>
      <c r="AB7" s="100">
        <v>26350</v>
      </c>
      <c r="AC7" s="124">
        <v>642856.5</v>
      </c>
      <c r="AF7" s="124">
        <v>175805.6</v>
      </c>
      <c r="AG7" s="124">
        <v>51306.53</v>
      </c>
      <c r="AJ7" s="124">
        <v>26142</v>
      </c>
      <c r="AK7" s="99">
        <f t="shared" si="1"/>
        <v>593323.58000000007</v>
      </c>
      <c r="AL7" s="63">
        <f t="shared" si="2"/>
        <v>15766.01</v>
      </c>
      <c r="AM7" s="64">
        <f t="shared" si="3"/>
        <v>577557.57000000007</v>
      </c>
      <c r="AN7" s="60">
        <f t="shared" si="4"/>
        <v>810375.9</v>
      </c>
      <c r="AO7" s="59">
        <f t="shared" si="5"/>
        <v>896110.63</v>
      </c>
      <c r="AP7" s="69">
        <f t="shared" si="6"/>
        <v>-85734.729999999981</v>
      </c>
    </row>
    <row r="8" spans="1:42" ht="15" thickBot="1" x14ac:dyDescent="0.25">
      <c r="A8" s="50" t="s">
        <v>364</v>
      </c>
      <c r="B8" s="50" t="s">
        <v>366</v>
      </c>
      <c r="C8" s="88">
        <v>3172</v>
      </c>
      <c r="D8" s="89" t="s">
        <v>692</v>
      </c>
      <c r="E8" s="56" t="s">
        <v>1794</v>
      </c>
      <c r="F8" s="123">
        <v>517611.05</v>
      </c>
      <c r="G8" s="123">
        <v>11887</v>
      </c>
      <c r="H8" s="123">
        <v>120674.24000000001</v>
      </c>
      <c r="K8" s="56">
        <v>552977.11</v>
      </c>
      <c r="L8" s="56">
        <v>205300.61</v>
      </c>
      <c r="P8" s="272">
        <v>2358.4499999999998</v>
      </c>
      <c r="R8" s="272">
        <v>75</v>
      </c>
      <c r="V8" s="56">
        <v>1649277.25</v>
      </c>
      <c r="W8" s="100">
        <v>356532.8</v>
      </c>
      <c r="AA8" s="100">
        <v>237993</v>
      </c>
      <c r="AB8" s="100">
        <v>21250</v>
      </c>
      <c r="AC8" s="124">
        <v>295453</v>
      </c>
      <c r="AF8" s="124">
        <v>182202.8</v>
      </c>
      <c r="AG8" s="124">
        <v>40301.82</v>
      </c>
      <c r="AJ8" s="124">
        <v>22424</v>
      </c>
      <c r="AK8" s="99">
        <f t="shared" si="1"/>
        <v>650172.29</v>
      </c>
      <c r="AL8" s="63">
        <f t="shared" si="2"/>
        <v>2433.4499999999998</v>
      </c>
      <c r="AM8" s="64">
        <f t="shared" si="3"/>
        <v>647738.84000000008</v>
      </c>
      <c r="AN8" s="60">
        <f t="shared" si="4"/>
        <v>615775.80000000005</v>
      </c>
      <c r="AO8" s="59">
        <f t="shared" si="5"/>
        <v>540381.62</v>
      </c>
      <c r="AP8" s="69">
        <f t="shared" si="6"/>
        <v>75394.180000000051</v>
      </c>
    </row>
    <row r="9" spans="1:42" ht="15" thickBot="1" x14ac:dyDescent="0.25">
      <c r="A9" s="50" t="s">
        <v>364</v>
      </c>
      <c r="B9" s="50" t="s">
        <v>366</v>
      </c>
      <c r="C9" s="88">
        <v>3172</v>
      </c>
      <c r="D9" s="89" t="s">
        <v>693</v>
      </c>
      <c r="E9" s="56" t="s">
        <v>1795</v>
      </c>
      <c r="F9" s="123">
        <v>575937.30000000005</v>
      </c>
      <c r="G9" s="123">
        <v>3780</v>
      </c>
      <c r="H9" s="123">
        <v>85305.69</v>
      </c>
      <c r="K9" s="56">
        <v>296000.14</v>
      </c>
      <c r="L9" s="56">
        <v>188655.22</v>
      </c>
      <c r="P9" s="272">
        <v>0</v>
      </c>
      <c r="R9" s="272">
        <v>3</v>
      </c>
      <c r="U9" s="56">
        <v>2346.66</v>
      </c>
      <c r="V9" s="56">
        <v>991159.3</v>
      </c>
      <c r="W9" s="100">
        <v>212328.41</v>
      </c>
      <c r="AA9" s="100">
        <v>275089.5</v>
      </c>
      <c r="AB9" s="100">
        <v>74410</v>
      </c>
      <c r="AC9" s="124">
        <v>396379.5</v>
      </c>
      <c r="AF9" s="124">
        <v>124551.33</v>
      </c>
      <c r="AG9" s="124">
        <v>37451.9</v>
      </c>
      <c r="AJ9" s="124">
        <v>19748</v>
      </c>
      <c r="AK9" s="99">
        <f t="shared" si="1"/>
        <v>665022.99</v>
      </c>
      <c r="AL9" s="63">
        <f t="shared" si="2"/>
        <v>3</v>
      </c>
      <c r="AM9" s="64">
        <f t="shared" si="3"/>
        <v>665019.99</v>
      </c>
      <c r="AN9" s="60">
        <f t="shared" si="4"/>
        <v>561827.91</v>
      </c>
      <c r="AO9" s="59">
        <f t="shared" si="5"/>
        <v>578130.73</v>
      </c>
      <c r="AP9" s="69">
        <f t="shared" si="6"/>
        <v>-16302.819999999949</v>
      </c>
    </row>
    <row r="10" spans="1:42" ht="15" thickBot="1" x14ac:dyDescent="0.25">
      <c r="A10" s="50" t="s">
        <v>364</v>
      </c>
      <c r="B10" s="50" t="s">
        <v>366</v>
      </c>
      <c r="C10" s="88">
        <v>1819</v>
      </c>
      <c r="D10" s="89" t="s">
        <v>694</v>
      </c>
      <c r="E10" s="56" t="s">
        <v>1796</v>
      </c>
      <c r="F10" s="123">
        <v>181412.93</v>
      </c>
      <c r="G10" s="123">
        <v>0</v>
      </c>
      <c r="H10" s="123">
        <v>124691.33</v>
      </c>
      <c r="K10" s="56">
        <v>905745.5</v>
      </c>
      <c r="L10" s="56">
        <v>238573.15</v>
      </c>
      <c r="O10" s="272">
        <v>0</v>
      </c>
      <c r="R10" s="272">
        <v>349.88</v>
      </c>
      <c r="S10" s="56">
        <v>110000</v>
      </c>
      <c r="U10" s="56">
        <v>19037.509999999998</v>
      </c>
      <c r="V10" s="56">
        <v>169383.81</v>
      </c>
      <c r="W10" s="100">
        <v>150822.76999999999</v>
      </c>
      <c r="AA10" s="100">
        <v>291796.5</v>
      </c>
      <c r="AB10" s="100">
        <v>108910</v>
      </c>
      <c r="AC10" s="124">
        <v>313676.5</v>
      </c>
      <c r="AF10" s="124">
        <v>103872.92</v>
      </c>
      <c r="AG10" s="124">
        <v>62062.71</v>
      </c>
      <c r="AJ10" s="124">
        <v>500</v>
      </c>
      <c r="AK10" s="99">
        <f t="shared" si="1"/>
        <v>306104.26</v>
      </c>
      <c r="AL10" s="63">
        <f t="shared" si="2"/>
        <v>349.88</v>
      </c>
      <c r="AM10" s="64">
        <f t="shared" si="3"/>
        <v>305754.38</v>
      </c>
      <c r="AN10" s="60">
        <f t="shared" si="4"/>
        <v>551529.27</v>
      </c>
      <c r="AO10" s="59">
        <f t="shared" si="5"/>
        <v>480112.13</v>
      </c>
      <c r="AP10" s="69">
        <f t="shared" si="6"/>
        <v>71417.140000000014</v>
      </c>
    </row>
    <row r="11" spans="1:42" ht="15" thickBot="1" x14ac:dyDescent="0.25">
      <c r="A11" s="50" t="s">
        <v>364</v>
      </c>
      <c r="B11" s="50" t="s">
        <v>366</v>
      </c>
      <c r="C11" s="88">
        <v>6183</v>
      </c>
      <c r="D11" s="89" t="s">
        <v>695</v>
      </c>
      <c r="E11" s="56" t="s">
        <v>1797</v>
      </c>
      <c r="F11" s="123">
        <v>1159007.69</v>
      </c>
      <c r="G11" s="123">
        <v>52717</v>
      </c>
      <c r="H11" s="123">
        <v>89073.86</v>
      </c>
      <c r="K11" s="56">
        <v>792130.7</v>
      </c>
      <c r="L11" s="56">
        <v>631280.21</v>
      </c>
      <c r="O11" s="272">
        <v>0</v>
      </c>
      <c r="P11" s="272">
        <v>0</v>
      </c>
      <c r="R11" s="272">
        <v>109.3</v>
      </c>
      <c r="S11" s="56">
        <v>8700</v>
      </c>
      <c r="U11" s="56">
        <v>66806.67</v>
      </c>
      <c r="V11" s="56">
        <v>668274.24</v>
      </c>
      <c r="W11" s="100">
        <v>368374.38</v>
      </c>
      <c r="X11" s="100">
        <v>15333</v>
      </c>
      <c r="AA11" s="100">
        <v>421669.5</v>
      </c>
      <c r="AB11" s="100">
        <v>141470</v>
      </c>
      <c r="AC11" s="124">
        <v>606109.5</v>
      </c>
      <c r="AF11" s="124">
        <v>236823.55</v>
      </c>
      <c r="AG11" s="124">
        <v>57749.1</v>
      </c>
      <c r="AJ11" s="124">
        <v>45675</v>
      </c>
      <c r="AK11" s="99">
        <f t="shared" si="1"/>
        <v>1300798.55</v>
      </c>
      <c r="AL11" s="63">
        <f t="shared" si="2"/>
        <v>109.3</v>
      </c>
      <c r="AM11" s="64">
        <f t="shared" si="3"/>
        <v>1300689.25</v>
      </c>
      <c r="AN11" s="60">
        <f t="shared" si="4"/>
        <v>946846.88</v>
      </c>
      <c r="AO11" s="59">
        <f t="shared" si="5"/>
        <v>946357.15</v>
      </c>
      <c r="AP11" s="69">
        <f t="shared" si="6"/>
        <v>489.72999999998137</v>
      </c>
    </row>
    <row r="12" spans="1:42" ht="15" thickBot="1" x14ac:dyDescent="0.25">
      <c r="A12" s="50" t="s">
        <v>364</v>
      </c>
      <c r="B12" s="50" t="s">
        <v>366</v>
      </c>
      <c r="C12" s="88">
        <v>2360</v>
      </c>
      <c r="D12" s="89" t="s">
        <v>696</v>
      </c>
      <c r="E12" s="56" t="s">
        <v>1798</v>
      </c>
      <c r="F12" s="123">
        <v>597257.62</v>
      </c>
      <c r="G12" s="123">
        <v>23941</v>
      </c>
      <c r="H12" s="123">
        <v>58347.59</v>
      </c>
      <c r="K12" s="56">
        <v>784035.34</v>
      </c>
      <c r="L12" s="56">
        <v>233717.24</v>
      </c>
      <c r="O12" s="272">
        <v>0</v>
      </c>
      <c r="P12" s="272">
        <v>0</v>
      </c>
      <c r="R12" s="272">
        <v>84.31</v>
      </c>
      <c r="U12" s="56">
        <v>1740</v>
      </c>
      <c r="V12" s="56">
        <v>2102009.77</v>
      </c>
      <c r="W12" s="100">
        <v>204573.28</v>
      </c>
      <c r="AA12" s="100">
        <v>426990</v>
      </c>
      <c r="AB12" s="100">
        <v>18700</v>
      </c>
      <c r="AC12" s="124">
        <v>509170</v>
      </c>
      <c r="AF12" s="124">
        <v>111825.15</v>
      </c>
      <c r="AG12" s="124">
        <v>45474.58</v>
      </c>
      <c r="AJ12" s="124">
        <v>18275</v>
      </c>
      <c r="AK12" s="99">
        <f t="shared" si="1"/>
        <v>679546.21</v>
      </c>
      <c r="AL12" s="63">
        <f t="shared" si="2"/>
        <v>84.31</v>
      </c>
      <c r="AM12" s="64">
        <f t="shared" si="3"/>
        <v>679461.89999999991</v>
      </c>
      <c r="AN12" s="60">
        <f t="shared" si="4"/>
        <v>650263.28</v>
      </c>
      <c r="AO12" s="59">
        <f t="shared" si="5"/>
        <v>684744.73</v>
      </c>
      <c r="AP12" s="69">
        <f t="shared" si="6"/>
        <v>-34481.449999999953</v>
      </c>
    </row>
    <row r="13" spans="1:42" ht="15" thickBot="1" x14ac:dyDescent="0.25">
      <c r="A13" s="50" t="s">
        <v>364</v>
      </c>
      <c r="B13" s="50" t="s">
        <v>366</v>
      </c>
      <c r="C13" s="88">
        <v>5028</v>
      </c>
      <c r="D13" s="89" t="s">
        <v>697</v>
      </c>
      <c r="E13" s="56" t="s">
        <v>1799</v>
      </c>
      <c r="F13" s="123">
        <v>502093.71</v>
      </c>
      <c r="G13" s="123">
        <v>7984.75</v>
      </c>
      <c r="H13" s="123">
        <v>159314.17000000001</v>
      </c>
      <c r="K13" s="56">
        <v>1199465.33</v>
      </c>
      <c r="L13" s="56">
        <v>197505.56</v>
      </c>
      <c r="O13" s="272">
        <v>0</v>
      </c>
      <c r="R13" s="272">
        <v>143.01</v>
      </c>
      <c r="U13" s="56">
        <v>4843.1099999999997</v>
      </c>
      <c r="V13" s="56">
        <v>1442563.02</v>
      </c>
      <c r="W13" s="100">
        <v>278314.83</v>
      </c>
      <c r="AA13" s="100">
        <v>396766.5</v>
      </c>
      <c r="AB13" s="100">
        <v>144010</v>
      </c>
      <c r="AC13" s="124">
        <v>577836.5</v>
      </c>
      <c r="AF13" s="124">
        <v>154389.32999999999</v>
      </c>
      <c r="AG13" s="124">
        <v>54935</v>
      </c>
      <c r="AJ13" s="124">
        <v>500</v>
      </c>
      <c r="AK13" s="99">
        <f t="shared" si="1"/>
        <v>669392.63</v>
      </c>
      <c r="AL13" s="63">
        <f t="shared" si="2"/>
        <v>143.01</v>
      </c>
      <c r="AM13" s="64">
        <f t="shared" si="3"/>
        <v>669249.62</v>
      </c>
      <c r="AN13" s="60">
        <f t="shared" si="4"/>
        <v>819091.33000000007</v>
      </c>
      <c r="AO13" s="59">
        <f t="shared" si="5"/>
        <v>787660.83</v>
      </c>
      <c r="AP13" s="69">
        <f t="shared" si="6"/>
        <v>31430.500000000116</v>
      </c>
    </row>
    <row r="14" spans="1:42" ht="15" thickBot="1" x14ac:dyDescent="0.25">
      <c r="A14" s="50" t="s">
        <v>364</v>
      </c>
      <c r="B14" s="50" t="s">
        <v>366</v>
      </c>
      <c r="C14" s="88">
        <v>3227</v>
      </c>
      <c r="D14" s="89" t="s">
        <v>698</v>
      </c>
      <c r="E14" s="56" t="s">
        <v>1800</v>
      </c>
      <c r="F14" s="123">
        <v>128513.99</v>
      </c>
      <c r="G14" s="123">
        <v>3890</v>
      </c>
      <c r="H14" s="123">
        <v>49924.25</v>
      </c>
      <c r="K14" s="56">
        <v>1134096.3899999999</v>
      </c>
      <c r="L14" s="56">
        <v>135824.23000000001</v>
      </c>
      <c r="R14" s="272">
        <v>168</v>
      </c>
      <c r="U14" s="56">
        <v>2820.99</v>
      </c>
      <c r="V14" s="56">
        <v>484200</v>
      </c>
      <c r="W14" s="100">
        <v>248144.18</v>
      </c>
      <c r="AA14" s="100">
        <v>323588</v>
      </c>
      <c r="AB14" s="100">
        <v>127910</v>
      </c>
      <c r="AC14" s="124">
        <v>458538</v>
      </c>
      <c r="AF14" s="124">
        <v>179317.44</v>
      </c>
      <c r="AG14" s="124">
        <v>40549.85</v>
      </c>
      <c r="AJ14" s="124">
        <v>20799</v>
      </c>
      <c r="AK14" s="99">
        <f t="shared" si="1"/>
        <v>182328.24</v>
      </c>
      <c r="AL14" s="63">
        <f t="shared" si="2"/>
        <v>168</v>
      </c>
      <c r="AM14" s="64">
        <f t="shared" si="3"/>
        <v>182160.24</v>
      </c>
      <c r="AN14" s="60">
        <f t="shared" si="4"/>
        <v>699642.17999999993</v>
      </c>
      <c r="AO14" s="59">
        <f t="shared" si="5"/>
        <v>699204.28999999992</v>
      </c>
      <c r="AP14" s="69">
        <f t="shared" si="6"/>
        <v>437.89000000001397</v>
      </c>
    </row>
    <row r="15" spans="1:42" ht="15" thickBot="1" x14ac:dyDescent="0.25">
      <c r="A15" s="50" t="s">
        <v>364</v>
      </c>
      <c r="B15" s="50" t="s">
        <v>366</v>
      </c>
      <c r="C15" s="88">
        <v>5146</v>
      </c>
      <c r="D15" s="89" t="s">
        <v>699</v>
      </c>
      <c r="E15" s="56" t="s">
        <v>1801</v>
      </c>
      <c r="F15" s="123">
        <v>774655.5</v>
      </c>
      <c r="G15" s="123">
        <v>10997</v>
      </c>
      <c r="H15" s="123">
        <v>95385.57</v>
      </c>
      <c r="K15" s="56">
        <v>711394.56</v>
      </c>
      <c r="L15" s="56">
        <v>164147.54999999999</v>
      </c>
      <c r="P15" s="272">
        <v>1656.39</v>
      </c>
      <c r="R15" s="272">
        <v>486.03</v>
      </c>
      <c r="S15" s="56">
        <v>116329.52</v>
      </c>
      <c r="U15" s="56">
        <v>-61868.85</v>
      </c>
      <c r="V15" s="56">
        <v>1884119.29</v>
      </c>
      <c r="W15" s="100">
        <v>317023.76</v>
      </c>
      <c r="AA15" s="100">
        <v>274201.58</v>
      </c>
      <c r="AB15" s="100">
        <v>41820</v>
      </c>
      <c r="AC15" s="124">
        <v>348201.58</v>
      </c>
      <c r="AF15" s="124">
        <v>432939.33</v>
      </c>
      <c r="AG15" s="124">
        <v>93567.02</v>
      </c>
      <c r="AJ15" s="124">
        <v>38205</v>
      </c>
      <c r="AK15" s="99">
        <f t="shared" si="1"/>
        <v>881038.07000000007</v>
      </c>
      <c r="AL15" s="63">
        <f t="shared" si="2"/>
        <v>2142.42</v>
      </c>
      <c r="AM15" s="64">
        <f t="shared" si="3"/>
        <v>878895.65</v>
      </c>
      <c r="AN15" s="60">
        <f t="shared" si="4"/>
        <v>633045.34000000008</v>
      </c>
      <c r="AO15" s="59">
        <f t="shared" si="5"/>
        <v>912912.93</v>
      </c>
      <c r="AP15" s="69">
        <f t="shared" si="6"/>
        <v>-279867.58999999997</v>
      </c>
    </row>
    <row r="16" spans="1:42" ht="15" thickBot="1" x14ac:dyDescent="0.25">
      <c r="A16" s="50" t="s">
        <v>364</v>
      </c>
      <c r="B16" s="50" t="s">
        <v>366</v>
      </c>
      <c r="C16" s="88">
        <v>3255</v>
      </c>
      <c r="D16" s="89" t="s">
        <v>700</v>
      </c>
      <c r="E16" s="56" t="s">
        <v>1802</v>
      </c>
      <c r="F16" s="123">
        <v>215992.43</v>
      </c>
      <c r="G16" s="123">
        <v>0</v>
      </c>
      <c r="H16" s="123">
        <v>44345</v>
      </c>
      <c r="K16" s="56">
        <v>695904.31</v>
      </c>
      <c r="L16" s="56">
        <v>290290.74</v>
      </c>
      <c r="O16" s="272">
        <v>0</v>
      </c>
      <c r="R16" s="272">
        <v>223</v>
      </c>
      <c r="V16" s="56">
        <v>2403607</v>
      </c>
      <c r="W16" s="100">
        <v>246347.06</v>
      </c>
      <c r="AA16" s="100">
        <v>333509.5</v>
      </c>
      <c r="AB16" s="100">
        <v>5750</v>
      </c>
      <c r="AC16" s="124">
        <v>481699.5</v>
      </c>
      <c r="AF16" s="124">
        <v>88387.41</v>
      </c>
      <c r="AG16" s="124">
        <v>45894.879999999997</v>
      </c>
      <c r="AJ16" s="124">
        <v>24364</v>
      </c>
      <c r="AK16" s="99">
        <f t="shared" si="1"/>
        <v>260337.43</v>
      </c>
      <c r="AL16" s="63">
        <f t="shared" si="2"/>
        <v>223</v>
      </c>
      <c r="AM16" s="64">
        <f t="shared" si="3"/>
        <v>260114.43</v>
      </c>
      <c r="AN16" s="60">
        <f t="shared" si="4"/>
        <v>585606.56000000006</v>
      </c>
      <c r="AO16" s="59">
        <f t="shared" si="5"/>
        <v>640345.79</v>
      </c>
      <c r="AP16" s="69">
        <f t="shared" si="6"/>
        <v>-54739.229999999981</v>
      </c>
    </row>
    <row r="17" spans="1:42" ht="15" thickBot="1" x14ac:dyDescent="0.25">
      <c r="A17" s="50" t="s">
        <v>364</v>
      </c>
      <c r="B17" s="50" t="s">
        <v>366</v>
      </c>
      <c r="C17" s="88">
        <v>4631</v>
      </c>
      <c r="D17" s="89" t="s">
        <v>701</v>
      </c>
      <c r="E17" s="56" t="s">
        <v>1803</v>
      </c>
      <c r="F17" s="123">
        <v>967708.82</v>
      </c>
      <c r="G17" s="123">
        <v>0</v>
      </c>
      <c r="H17" s="123">
        <v>207268.88</v>
      </c>
      <c r="K17" s="56">
        <v>502496.82</v>
      </c>
      <c r="L17" s="56">
        <v>137027.60999999999</v>
      </c>
      <c r="O17" s="272">
        <v>0</v>
      </c>
      <c r="R17" s="272">
        <v>81</v>
      </c>
      <c r="U17" s="56">
        <v>2633.75</v>
      </c>
      <c r="V17" s="56">
        <v>2696435.34</v>
      </c>
      <c r="W17" s="100">
        <v>345924.13</v>
      </c>
      <c r="AA17" s="100">
        <v>224965</v>
      </c>
      <c r="AC17" s="124">
        <v>332855</v>
      </c>
      <c r="AF17" s="124">
        <v>182484.69</v>
      </c>
      <c r="AG17" s="124">
        <v>43894.8</v>
      </c>
      <c r="AJ17" s="124">
        <v>29924</v>
      </c>
      <c r="AK17" s="99">
        <f t="shared" si="1"/>
        <v>1174977.7</v>
      </c>
      <c r="AL17" s="63">
        <f t="shared" si="2"/>
        <v>81</v>
      </c>
      <c r="AM17" s="64">
        <f t="shared" si="3"/>
        <v>1174896.7</v>
      </c>
      <c r="AN17" s="60">
        <f t="shared" si="4"/>
        <v>570889.13</v>
      </c>
      <c r="AO17" s="59">
        <f t="shared" si="5"/>
        <v>589158.49</v>
      </c>
      <c r="AP17" s="69">
        <f t="shared" si="6"/>
        <v>-18269.359999999986</v>
      </c>
    </row>
    <row r="18" spans="1:42" ht="15" thickBot="1" x14ac:dyDescent="0.25">
      <c r="A18" s="50" t="s">
        <v>364</v>
      </c>
      <c r="B18" s="50" t="s">
        <v>366</v>
      </c>
      <c r="C18" s="88">
        <v>4306</v>
      </c>
      <c r="D18" s="89" t="s">
        <v>702</v>
      </c>
      <c r="E18" s="56" t="s">
        <v>1804</v>
      </c>
      <c r="F18" s="123">
        <v>747813.26</v>
      </c>
      <c r="G18" s="123">
        <v>29490</v>
      </c>
      <c r="H18" s="123">
        <v>153235.01</v>
      </c>
      <c r="K18" s="56">
        <v>919596.43</v>
      </c>
      <c r="L18" s="56">
        <v>285851.17</v>
      </c>
      <c r="O18" s="272">
        <v>0</v>
      </c>
      <c r="P18" s="272">
        <v>12880</v>
      </c>
      <c r="R18" s="272">
        <v>304.66000000000003</v>
      </c>
      <c r="S18" s="56">
        <v>150830</v>
      </c>
      <c r="U18" s="56">
        <v>21193.15</v>
      </c>
      <c r="V18" s="56">
        <v>2510757.66</v>
      </c>
      <c r="W18" s="100">
        <v>310100.40000000002</v>
      </c>
      <c r="X18" s="100">
        <v>57805</v>
      </c>
      <c r="AA18" s="100">
        <v>204205.5</v>
      </c>
      <c r="AB18" s="100">
        <v>164180</v>
      </c>
      <c r="AC18" s="124">
        <v>396703.5</v>
      </c>
      <c r="AF18" s="124">
        <v>272149.77</v>
      </c>
      <c r="AG18" s="124">
        <v>72053.73</v>
      </c>
      <c r="AJ18" s="124">
        <v>31934</v>
      </c>
      <c r="AK18" s="99">
        <f t="shared" si="1"/>
        <v>930538.27</v>
      </c>
      <c r="AL18" s="63">
        <f t="shared" si="2"/>
        <v>13184.66</v>
      </c>
      <c r="AM18" s="64">
        <f t="shared" si="3"/>
        <v>917353.61</v>
      </c>
      <c r="AN18" s="60">
        <f t="shared" si="4"/>
        <v>736290.9</v>
      </c>
      <c r="AO18" s="59">
        <f t="shared" si="5"/>
        <v>772841</v>
      </c>
      <c r="AP18" s="69">
        <f t="shared" si="6"/>
        <v>-36550.099999999977</v>
      </c>
    </row>
    <row r="19" spans="1:42" ht="15" thickBot="1" x14ac:dyDescent="0.25">
      <c r="A19" s="50" t="s">
        <v>364</v>
      </c>
      <c r="B19" s="50" t="s">
        <v>366</v>
      </c>
      <c r="C19" s="88">
        <v>5667</v>
      </c>
      <c r="D19" s="89" t="s">
        <v>703</v>
      </c>
      <c r="E19" s="56" t="s">
        <v>1805</v>
      </c>
      <c r="F19" s="123">
        <v>1658364.74</v>
      </c>
      <c r="G19" s="123">
        <v>0</v>
      </c>
      <c r="H19" s="123">
        <v>130886.78</v>
      </c>
      <c r="K19" s="56">
        <v>3241180.99</v>
      </c>
      <c r="L19" s="56">
        <v>283872.83</v>
      </c>
      <c r="P19" s="272">
        <v>0</v>
      </c>
      <c r="R19" s="272">
        <v>1980</v>
      </c>
      <c r="S19" s="56">
        <v>88120</v>
      </c>
      <c r="U19" s="56">
        <v>4755.7299999999996</v>
      </c>
      <c r="V19" s="56">
        <v>684118.79</v>
      </c>
      <c r="W19" s="100">
        <v>253479.45</v>
      </c>
      <c r="AA19" s="100">
        <v>828120</v>
      </c>
      <c r="AB19" s="100">
        <v>126570</v>
      </c>
      <c r="AC19" s="124">
        <v>1011310</v>
      </c>
      <c r="AF19" s="124">
        <v>167604.51</v>
      </c>
      <c r="AG19" s="124">
        <v>84184.89</v>
      </c>
      <c r="AJ19" s="124">
        <v>38069</v>
      </c>
      <c r="AK19" s="99">
        <f t="shared" si="1"/>
        <v>1789251.52</v>
      </c>
      <c r="AL19" s="63">
        <f t="shared" si="2"/>
        <v>1980</v>
      </c>
      <c r="AM19" s="64">
        <f t="shared" si="3"/>
        <v>1787271.52</v>
      </c>
      <c r="AN19" s="60">
        <f t="shared" si="4"/>
        <v>1208169.45</v>
      </c>
      <c r="AO19" s="59">
        <f t="shared" si="5"/>
        <v>1301168.3999999999</v>
      </c>
      <c r="AP19" s="69">
        <f t="shared" si="6"/>
        <v>-92998.949999999953</v>
      </c>
    </row>
    <row r="20" spans="1:42" ht="15" thickBot="1" x14ac:dyDescent="0.25">
      <c r="A20" s="50" t="s">
        <v>364</v>
      </c>
      <c r="B20" s="50" t="s">
        <v>366</v>
      </c>
      <c r="C20" s="88">
        <v>1990</v>
      </c>
      <c r="D20" s="89" t="s">
        <v>704</v>
      </c>
      <c r="E20" s="56" t="s">
        <v>1806</v>
      </c>
      <c r="F20" s="123">
        <v>175175.11</v>
      </c>
      <c r="G20" s="123">
        <v>1764.5</v>
      </c>
      <c r="H20" s="123">
        <v>42741.59</v>
      </c>
      <c r="K20" s="56">
        <v>500781.75</v>
      </c>
      <c r="L20" s="56">
        <v>153575.89000000001</v>
      </c>
      <c r="P20" s="272">
        <v>838.09</v>
      </c>
      <c r="Q20" s="272">
        <v>40000</v>
      </c>
      <c r="R20" s="272">
        <v>73</v>
      </c>
      <c r="U20" s="56">
        <v>-1583.05</v>
      </c>
      <c r="V20" s="56">
        <v>865361.67</v>
      </c>
      <c r="W20" s="100">
        <v>167742.95000000001</v>
      </c>
      <c r="AA20" s="100">
        <v>417970.5</v>
      </c>
      <c r="AB20" s="100">
        <v>22210</v>
      </c>
      <c r="AC20" s="124">
        <v>476720.5</v>
      </c>
      <c r="AF20" s="124">
        <v>86286.98</v>
      </c>
      <c r="AG20" s="124">
        <v>29739.16</v>
      </c>
      <c r="AJ20" s="124">
        <v>500</v>
      </c>
      <c r="AK20" s="99">
        <f t="shared" si="1"/>
        <v>219681.19999999998</v>
      </c>
      <c r="AL20" s="63">
        <f t="shared" si="2"/>
        <v>40911.089999999997</v>
      </c>
      <c r="AM20" s="64">
        <f t="shared" si="3"/>
        <v>178770.11</v>
      </c>
      <c r="AN20" s="60">
        <f t="shared" si="4"/>
        <v>607923.44999999995</v>
      </c>
      <c r="AO20" s="59">
        <f t="shared" si="5"/>
        <v>593246.64</v>
      </c>
      <c r="AP20" s="69">
        <f t="shared" si="6"/>
        <v>14676.809999999939</v>
      </c>
    </row>
    <row r="21" spans="1:42" ht="15" thickBot="1" x14ac:dyDescent="0.25">
      <c r="A21" s="50" t="s">
        <v>364</v>
      </c>
      <c r="B21" s="50" t="s">
        <v>366</v>
      </c>
      <c r="C21" s="88">
        <v>2504</v>
      </c>
      <c r="D21" s="89" t="s">
        <v>705</v>
      </c>
      <c r="E21" s="56" t="s">
        <v>1807</v>
      </c>
      <c r="F21" s="123">
        <v>326783.95</v>
      </c>
      <c r="G21" s="123">
        <v>10616</v>
      </c>
      <c r="H21" s="123">
        <v>30265.42</v>
      </c>
      <c r="K21" s="56">
        <v>756413.4</v>
      </c>
      <c r="L21" s="56">
        <v>252887.88</v>
      </c>
      <c r="P21" s="272">
        <v>0</v>
      </c>
      <c r="R21" s="272">
        <v>72</v>
      </c>
      <c r="U21" s="56">
        <v>15718.32</v>
      </c>
      <c r="V21" s="56">
        <v>1709584.67</v>
      </c>
      <c r="W21" s="100">
        <v>156963.65</v>
      </c>
      <c r="AA21" s="100">
        <v>402205.5</v>
      </c>
      <c r="AB21" s="100">
        <v>18100</v>
      </c>
      <c r="AC21" s="124">
        <v>454265.5</v>
      </c>
      <c r="AF21" s="124">
        <v>97300.74</v>
      </c>
      <c r="AG21" s="124">
        <v>63195.6</v>
      </c>
      <c r="AJ21" s="124">
        <v>500</v>
      </c>
      <c r="AK21" s="99">
        <f t="shared" si="1"/>
        <v>367665.37</v>
      </c>
      <c r="AL21" s="63">
        <f t="shared" si="2"/>
        <v>72</v>
      </c>
      <c r="AM21" s="64">
        <f t="shared" si="3"/>
        <v>367593.37</v>
      </c>
      <c r="AN21" s="60">
        <f t="shared" si="4"/>
        <v>577269.15</v>
      </c>
      <c r="AO21" s="59">
        <f t="shared" si="5"/>
        <v>615261.84</v>
      </c>
      <c r="AP21" s="69">
        <f t="shared" si="6"/>
        <v>-37992.689999999944</v>
      </c>
    </row>
    <row r="22" spans="1:42" ht="15" thickBot="1" x14ac:dyDescent="0.25">
      <c r="A22" s="50" t="s">
        <v>364</v>
      </c>
      <c r="B22" s="50" t="s">
        <v>366</v>
      </c>
      <c r="C22" s="88">
        <v>2869</v>
      </c>
      <c r="D22" s="89" t="s">
        <v>706</v>
      </c>
      <c r="E22" s="56" t="s">
        <v>1911</v>
      </c>
      <c r="F22" s="123">
        <v>71006.28</v>
      </c>
      <c r="G22" s="123">
        <v>4473</v>
      </c>
      <c r="H22" s="123">
        <v>64939.87</v>
      </c>
      <c r="K22" s="56">
        <v>918797.61</v>
      </c>
      <c r="L22" s="56">
        <v>308455.07</v>
      </c>
      <c r="P22" s="272">
        <v>35322.39</v>
      </c>
      <c r="R22" s="272">
        <v>79</v>
      </c>
      <c r="U22" s="56">
        <v>2583.8200000000002</v>
      </c>
      <c r="V22" s="56">
        <v>2287426.9300000002</v>
      </c>
      <c r="W22" s="100">
        <v>161773.51999999999</v>
      </c>
      <c r="Z22" s="100">
        <v>30</v>
      </c>
      <c r="AA22" s="100">
        <v>285387</v>
      </c>
      <c r="AB22" s="100">
        <v>74960</v>
      </c>
      <c r="AC22" s="124">
        <v>410196</v>
      </c>
      <c r="AF22" s="124">
        <v>194260</v>
      </c>
      <c r="AG22" s="124">
        <v>69618.460000000006</v>
      </c>
      <c r="AJ22" s="124">
        <v>500</v>
      </c>
      <c r="AK22" s="99">
        <f t="shared" si="1"/>
        <v>140419.15</v>
      </c>
      <c r="AL22" s="63">
        <f t="shared" si="2"/>
        <v>35401.39</v>
      </c>
      <c r="AM22" s="64">
        <f t="shared" si="3"/>
        <v>105017.76</v>
      </c>
      <c r="AN22" s="60">
        <f t="shared" si="4"/>
        <v>522150.52</v>
      </c>
      <c r="AO22" s="59">
        <f t="shared" si="5"/>
        <v>674574.46</v>
      </c>
      <c r="AP22" s="69">
        <f t="shared" si="6"/>
        <v>-152423.93999999994</v>
      </c>
    </row>
    <row r="23" spans="1:42" ht="15" thickBot="1" x14ac:dyDescent="0.25">
      <c r="A23" s="50" t="s">
        <v>369</v>
      </c>
      <c r="B23" s="50" t="s">
        <v>370</v>
      </c>
      <c r="C23" s="88">
        <v>1771</v>
      </c>
      <c r="D23" s="89" t="s">
        <v>707</v>
      </c>
      <c r="E23" s="56" t="s">
        <v>1808</v>
      </c>
      <c r="F23" s="123">
        <v>92392.320000000007</v>
      </c>
      <c r="G23" s="123">
        <v>0</v>
      </c>
      <c r="H23" s="123">
        <v>40467.42</v>
      </c>
      <c r="K23" s="56">
        <v>915386.7</v>
      </c>
      <c r="L23" s="56">
        <v>145629.96</v>
      </c>
      <c r="O23" s="272">
        <v>0</v>
      </c>
      <c r="P23" s="272">
        <v>37200</v>
      </c>
      <c r="R23" s="272">
        <v>441.2</v>
      </c>
      <c r="U23" s="56">
        <v>33620</v>
      </c>
      <c r="V23" s="56">
        <v>2091979.99</v>
      </c>
      <c r="W23" s="100">
        <v>153225.70000000001</v>
      </c>
      <c r="AA23" s="100">
        <v>217140</v>
      </c>
      <c r="AB23" s="100">
        <v>4560</v>
      </c>
      <c r="AC23" s="124">
        <v>258840</v>
      </c>
      <c r="AF23" s="124">
        <v>117651.16</v>
      </c>
      <c r="AG23" s="124">
        <v>58420.77</v>
      </c>
      <c r="AK23" s="99">
        <f t="shared" si="1"/>
        <v>132859.74</v>
      </c>
      <c r="AL23" s="63">
        <f t="shared" si="2"/>
        <v>37641.199999999997</v>
      </c>
      <c r="AM23" s="64">
        <f t="shared" si="3"/>
        <v>95218.54</v>
      </c>
      <c r="AN23" s="60">
        <f t="shared" si="4"/>
        <v>374925.7</v>
      </c>
      <c r="AO23" s="59">
        <f t="shared" si="5"/>
        <v>434911.93000000005</v>
      </c>
      <c r="AP23" s="69">
        <f t="shared" si="6"/>
        <v>-59986.23000000004</v>
      </c>
    </row>
    <row r="24" spans="1:42" ht="15" thickBot="1" x14ac:dyDescent="0.25">
      <c r="A24" s="50" t="s">
        <v>369</v>
      </c>
      <c r="B24" s="50" t="s">
        <v>370</v>
      </c>
      <c r="C24" s="88">
        <v>5076</v>
      </c>
      <c r="D24" s="89" t="s">
        <v>708</v>
      </c>
      <c r="E24" s="56" t="s">
        <v>1809</v>
      </c>
      <c r="F24" s="123">
        <v>482146.47</v>
      </c>
      <c r="G24" s="123">
        <v>0</v>
      </c>
      <c r="H24" s="123">
        <v>31901.87</v>
      </c>
      <c r="K24" s="56">
        <v>696364.77</v>
      </c>
      <c r="L24" s="56">
        <v>225686.29</v>
      </c>
      <c r="O24" s="272">
        <v>0</v>
      </c>
      <c r="P24" s="272">
        <v>160182.51999999999</v>
      </c>
      <c r="Q24" s="272">
        <v>1600</v>
      </c>
      <c r="R24" s="272">
        <v>81.53</v>
      </c>
      <c r="S24" s="56">
        <v>64445</v>
      </c>
      <c r="W24" s="100">
        <v>376724.53</v>
      </c>
      <c r="AA24" s="100">
        <v>475514.5</v>
      </c>
      <c r="AC24" s="124">
        <v>661759.5</v>
      </c>
      <c r="AF24" s="124">
        <v>142363.51</v>
      </c>
      <c r="AG24" s="124">
        <v>51121.35</v>
      </c>
      <c r="AK24" s="99">
        <f t="shared" si="1"/>
        <v>514048.33999999997</v>
      </c>
      <c r="AL24" s="63">
        <f t="shared" si="2"/>
        <v>161864.04999999999</v>
      </c>
      <c r="AM24" s="64">
        <f t="shared" si="3"/>
        <v>352184.29</v>
      </c>
      <c r="AN24" s="60">
        <f t="shared" si="4"/>
        <v>852239.03</v>
      </c>
      <c r="AO24" s="59">
        <f t="shared" si="5"/>
        <v>855244.36</v>
      </c>
      <c r="AP24" s="69">
        <f t="shared" si="6"/>
        <v>-3005.3299999999581</v>
      </c>
    </row>
    <row r="25" spans="1:42" ht="15" thickBot="1" x14ac:dyDescent="0.25">
      <c r="A25" s="50" t="s">
        <v>369</v>
      </c>
      <c r="B25" s="50" t="s">
        <v>370</v>
      </c>
      <c r="C25" s="88">
        <v>1132</v>
      </c>
      <c r="D25" s="89" t="s">
        <v>709</v>
      </c>
      <c r="E25" s="56" t="s">
        <v>1810</v>
      </c>
      <c r="F25" s="123">
        <v>237381.4</v>
      </c>
      <c r="G25" s="123">
        <v>0</v>
      </c>
      <c r="H25" s="123">
        <v>31869.75</v>
      </c>
      <c r="K25" s="56">
        <v>1139556.7</v>
      </c>
      <c r="L25" s="56">
        <v>128472.73</v>
      </c>
      <c r="O25" s="272">
        <v>350</v>
      </c>
      <c r="P25" s="272">
        <v>37019.24</v>
      </c>
      <c r="R25" s="272">
        <v>279.61</v>
      </c>
      <c r="V25" s="56">
        <v>1967042.37</v>
      </c>
      <c r="W25" s="100">
        <v>139995.09</v>
      </c>
      <c r="AA25" s="100">
        <v>594811.5</v>
      </c>
      <c r="AB25" s="100">
        <v>14560.29</v>
      </c>
      <c r="AC25" s="124">
        <v>622611.5</v>
      </c>
      <c r="AF25" s="124">
        <v>86866.11</v>
      </c>
      <c r="AG25" s="124">
        <v>52488.73</v>
      </c>
      <c r="AK25" s="99">
        <f t="shared" si="1"/>
        <v>269251.15000000002</v>
      </c>
      <c r="AL25" s="63">
        <f t="shared" si="2"/>
        <v>37648.85</v>
      </c>
      <c r="AM25" s="64">
        <f t="shared" si="3"/>
        <v>231602.30000000002</v>
      </c>
      <c r="AN25" s="60">
        <f t="shared" si="4"/>
        <v>749366.88</v>
      </c>
      <c r="AO25" s="59">
        <f t="shared" si="5"/>
        <v>761966.34</v>
      </c>
      <c r="AP25" s="69">
        <f t="shared" si="6"/>
        <v>-12599.459999999963</v>
      </c>
    </row>
    <row r="26" spans="1:42" ht="15" thickBot="1" x14ac:dyDescent="0.25">
      <c r="A26" s="50" t="s">
        <v>369</v>
      </c>
      <c r="B26" s="50" t="s">
        <v>370</v>
      </c>
      <c r="C26" s="88">
        <v>2987</v>
      </c>
      <c r="D26" s="89" t="s">
        <v>710</v>
      </c>
      <c r="E26" s="56" t="s">
        <v>1811</v>
      </c>
      <c r="F26" s="123">
        <v>307901.07</v>
      </c>
      <c r="G26" s="123">
        <v>0</v>
      </c>
      <c r="H26" s="123">
        <v>30313.47</v>
      </c>
      <c r="K26" s="56">
        <v>691115.86</v>
      </c>
      <c r="L26" s="56">
        <v>158091.32999999999</v>
      </c>
      <c r="P26" s="272">
        <v>80956.570000000007</v>
      </c>
      <c r="Q26" s="272">
        <v>45300</v>
      </c>
      <c r="R26" s="272">
        <v>-13</v>
      </c>
      <c r="V26" s="56">
        <v>1301651.56</v>
      </c>
      <c r="W26" s="100">
        <v>220098.86</v>
      </c>
      <c r="AA26" s="100">
        <v>143190</v>
      </c>
      <c r="AB26" s="100">
        <v>7500</v>
      </c>
      <c r="AC26" s="124">
        <v>208290</v>
      </c>
      <c r="AF26" s="124">
        <v>143125.04</v>
      </c>
      <c r="AG26" s="124">
        <v>68794.19</v>
      </c>
      <c r="AK26" s="99">
        <f t="shared" si="1"/>
        <v>338214.54000000004</v>
      </c>
      <c r="AL26" s="63">
        <f t="shared" si="2"/>
        <v>126243.57</v>
      </c>
      <c r="AM26" s="64">
        <f t="shared" si="3"/>
        <v>211970.97000000003</v>
      </c>
      <c r="AN26" s="60">
        <f t="shared" si="4"/>
        <v>370788.86</v>
      </c>
      <c r="AO26" s="59">
        <f t="shared" si="5"/>
        <v>420209.23000000004</v>
      </c>
      <c r="AP26" s="69">
        <f t="shared" si="6"/>
        <v>-49420.370000000054</v>
      </c>
    </row>
    <row r="27" spans="1:42" ht="15" thickBot="1" x14ac:dyDescent="0.25">
      <c r="A27" s="50" t="s">
        <v>369</v>
      </c>
      <c r="B27" s="50" t="s">
        <v>370</v>
      </c>
      <c r="C27" s="88">
        <v>2340</v>
      </c>
      <c r="D27" s="89" t="s">
        <v>711</v>
      </c>
      <c r="E27" s="56" t="s">
        <v>1812</v>
      </c>
      <c r="F27" s="123">
        <v>402065.82</v>
      </c>
      <c r="G27" s="123">
        <v>0</v>
      </c>
      <c r="H27" s="123">
        <v>43140.63</v>
      </c>
      <c r="K27" s="56">
        <v>1896824.59</v>
      </c>
      <c r="L27" s="56">
        <v>245231.68</v>
      </c>
      <c r="P27" s="272">
        <v>72000</v>
      </c>
      <c r="R27" s="272">
        <v>175</v>
      </c>
      <c r="V27" s="56">
        <v>1776680.82</v>
      </c>
      <c r="W27" s="100">
        <v>533647.26</v>
      </c>
      <c r="AA27" s="100">
        <v>271162.09999999998</v>
      </c>
      <c r="AB27" s="100">
        <v>4500</v>
      </c>
      <c r="AC27" s="124">
        <v>498862.1</v>
      </c>
      <c r="AF27" s="124">
        <v>105341.33</v>
      </c>
      <c r="AG27" s="124">
        <v>87023.8</v>
      </c>
      <c r="AK27" s="99">
        <f t="shared" si="1"/>
        <v>445206.45</v>
      </c>
      <c r="AL27" s="63">
        <f t="shared" si="2"/>
        <v>72175</v>
      </c>
      <c r="AM27" s="64">
        <f t="shared" si="3"/>
        <v>373031.45</v>
      </c>
      <c r="AN27" s="60">
        <f t="shared" si="4"/>
        <v>809309.36</v>
      </c>
      <c r="AO27" s="59">
        <f t="shared" si="5"/>
        <v>691227.23</v>
      </c>
      <c r="AP27" s="69">
        <f t="shared" si="6"/>
        <v>118082.13</v>
      </c>
    </row>
    <row r="28" spans="1:42" ht="15" thickBot="1" x14ac:dyDescent="0.25">
      <c r="A28" s="50" t="s">
        <v>373</v>
      </c>
      <c r="B28" s="50" t="s">
        <v>374</v>
      </c>
      <c r="C28" s="88">
        <v>4716</v>
      </c>
      <c r="D28" s="89" t="s">
        <v>712</v>
      </c>
      <c r="E28" s="56" t="s">
        <v>1813</v>
      </c>
      <c r="F28" s="123">
        <v>470820.84</v>
      </c>
      <c r="G28" s="123">
        <v>7561</v>
      </c>
      <c r="H28" s="123">
        <v>64258.82</v>
      </c>
      <c r="K28" s="56">
        <v>1362595.94</v>
      </c>
      <c r="L28" s="56">
        <v>502510.54</v>
      </c>
      <c r="P28" s="272">
        <v>73483.070000000007</v>
      </c>
      <c r="Q28" s="272">
        <v>6659.62</v>
      </c>
      <c r="R28" s="272">
        <v>332.67</v>
      </c>
      <c r="S28" s="56">
        <v>328742.82</v>
      </c>
      <c r="U28" s="56">
        <v>41110.379999999997</v>
      </c>
      <c r="V28" s="56">
        <v>2074982.75</v>
      </c>
      <c r="W28" s="100">
        <v>538205.66</v>
      </c>
      <c r="X28" s="100">
        <v>64943.18</v>
      </c>
      <c r="AA28" s="100">
        <v>784329.5</v>
      </c>
      <c r="AB28" s="100">
        <v>21500</v>
      </c>
      <c r="AC28" s="124">
        <v>1056889.5</v>
      </c>
      <c r="AF28" s="124">
        <v>242019.34</v>
      </c>
      <c r="AG28" s="124">
        <v>89401.27</v>
      </c>
      <c r="AK28" s="99">
        <f t="shared" si="1"/>
        <v>542640.66</v>
      </c>
      <c r="AL28" s="63">
        <f t="shared" si="2"/>
        <v>80475.360000000001</v>
      </c>
      <c r="AM28" s="64">
        <f t="shared" si="3"/>
        <v>462165.30000000005</v>
      </c>
      <c r="AN28" s="60">
        <f t="shared" si="4"/>
        <v>1408978.34</v>
      </c>
      <c r="AO28" s="59">
        <f t="shared" si="5"/>
        <v>1388310.11</v>
      </c>
      <c r="AP28" s="69">
        <f t="shared" si="6"/>
        <v>20668.229999999981</v>
      </c>
    </row>
    <row r="29" spans="1:42" ht="15" thickBot="1" x14ac:dyDescent="0.25">
      <c r="A29" s="50" t="s">
        <v>373</v>
      </c>
      <c r="B29" s="50" t="s">
        <v>374</v>
      </c>
      <c r="C29" s="88">
        <v>2694</v>
      </c>
      <c r="D29" s="89" t="s">
        <v>713</v>
      </c>
      <c r="E29" s="56" t="s">
        <v>1814</v>
      </c>
      <c r="F29" s="123">
        <v>259604.44</v>
      </c>
      <c r="G29" s="123">
        <v>1563.5</v>
      </c>
      <c r="H29" s="123">
        <v>76487.27</v>
      </c>
      <c r="K29" s="56">
        <v>590606.30000000005</v>
      </c>
      <c r="L29" s="56">
        <v>212726.68</v>
      </c>
      <c r="P29" s="272">
        <v>34568.99</v>
      </c>
      <c r="Q29" s="272">
        <v>34490</v>
      </c>
      <c r="R29" s="272">
        <v>151</v>
      </c>
      <c r="V29" s="56">
        <v>1942599.48</v>
      </c>
      <c r="W29" s="100">
        <v>128551.55</v>
      </c>
      <c r="AA29" s="100">
        <v>355162</v>
      </c>
      <c r="AB29" s="100">
        <v>3000</v>
      </c>
      <c r="AC29" s="124">
        <v>412762</v>
      </c>
      <c r="AF29" s="124">
        <v>129348.43</v>
      </c>
      <c r="AG29" s="124">
        <v>45873.89</v>
      </c>
      <c r="AK29" s="99">
        <f t="shared" si="1"/>
        <v>337655.21</v>
      </c>
      <c r="AL29" s="63">
        <f t="shared" si="2"/>
        <v>69209.989999999991</v>
      </c>
      <c r="AM29" s="64">
        <f t="shared" si="3"/>
        <v>268445.22000000003</v>
      </c>
      <c r="AN29" s="60">
        <f t="shared" si="4"/>
        <v>486713.55</v>
      </c>
      <c r="AO29" s="59">
        <f t="shared" si="5"/>
        <v>587984.31999999995</v>
      </c>
      <c r="AP29" s="69">
        <f t="shared" si="6"/>
        <v>-101270.76999999996</v>
      </c>
    </row>
    <row r="30" spans="1:42" ht="15" thickBot="1" x14ac:dyDescent="0.25">
      <c r="A30" s="50" t="s">
        <v>373</v>
      </c>
      <c r="B30" s="50" t="s">
        <v>374</v>
      </c>
      <c r="C30" s="88">
        <v>3656</v>
      </c>
      <c r="D30" s="89" t="s">
        <v>714</v>
      </c>
      <c r="E30" s="56" t="s">
        <v>1815</v>
      </c>
      <c r="F30" s="123">
        <v>527636.96</v>
      </c>
      <c r="G30" s="123">
        <v>1918.25</v>
      </c>
      <c r="H30" s="123">
        <v>94585.22</v>
      </c>
      <c r="K30" s="56">
        <v>885216.92</v>
      </c>
      <c r="L30" s="56">
        <v>238411.77</v>
      </c>
      <c r="O30" s="272">
        <v>10037</v>
      </c>
      <c r="P30" s="272">
        <v>46163.42</v>
      </c>
      <c r="R30" s="272">
        <v>142.72999999999999</v>
      </c>
      <c r="U30" s="56">
        <v>1056.52</v>
      </c>
      <c r="V30" s="56">
        <v>1357301.45</v>
      </c>
      <c r="W30" s="100">
        <v>309377.89</v>
      </c>
      <c r="AA30" s="100">
        <v>116403</v>
      </c>
      <c r="AB30" s="100">
        <v>8550</v>
      </c>
      <c r="AC30" s="124">
        <v>281093</v>
      </c>
      <c r="AF30" s="124">
        <v>112561.12</v>
      </c>
      <c r="AG30" s="124">
        <v>42505.66</v>
      </c>
      <c r="AK30" s="99">
        <f t="shared" si="1"/>
        <v>624140.42999999993</v>
      </c>
      <c r="AL30" s="63">
        <f t="shared" si="2"/>
        <v>56343.15</v>
      </c>
      <c r="AM30" s="64">
        <f t="shared" si="3"/>
        <v>567797.27999999991</v>
      </c>
      <c r="AN30" s="60">
        <f t="shared" si="4"/>
        <v>434330.89</v>
      </c>
      <c r="AO30" s="59">
        <f t="shared" si="5"/>
        <v>436159.78</v>
      </c>
      <c r="AP30" s="69">
        <f t="shared" si="6"/>
        <v>-1828.890000000014</v>
      </c>
    </row>
    <row r="31" spans="1:42" ht="15" thickBot="1" x14ac:dyDescent="0.25">
      <c r="A31" s="50" t="s">
        <v>373</v>
      </c>
      <c r="B31" s="50" t="s">
        <v>374</v>
      </c>
      <c r="C31" s="88">
        <v>4918</v>
      </c>
      <c r="D31" s="89" t="s">
        <v>715</v>
      </c>
      <c r="E31" s="56" t="s">
        <v>1816</v>
      </c>
      <c r="F31" s="123">
        <v>277146.71000000002</v>
      </c>
      <c r="G31" s="123">
        <v>0</v>
      </c>
      <c r="H31" s="123">
        <v>78555.929999999993</v>
      </c>
      <c r="K31" s="56">
        <v>449211.41</v>
      </c>
      <c r="L31" s="56">
        <v>119173.49</v>
      </c>
      <c r="O31" s="272">
        <v>0</v>
      </c>
      <c r="P31" s="272">
        <v>51802.54</v>
      </c>
      <c r="Q31" s="272">
        <v>0.19</v>
      </c>
      <c r="R31" s="272">
        <v>157.56</v>
      </c>
      <c r="S31" s="56">
        <v>9040.66</v>
      </c>
      <c r="U31" s="56">
        <v>662.99</v>
      </c>
      <c r="V31" s="56">
        <v>1339755.76</v>
      </c>
      <c r="W31" s="100">
        <v>333977.46999999997</v>
      </c>
      <c r="X31" s="100">
        <v>431.17</v>
      </c>
      <c r="AA31" s="100">
        <v>520877.5</v>
      </c>
      <c r="AB31" s="100">
        <v>24291.35</v>
      </c>
      <c r="AC31" s="124">
        <v>716897.5</v>
      </c>
      <c r="AF31" s="124">
        <v>137117.79999999999</v>
      </c>
      <c r="AG31" s="124">
        <v>41577.269999999997</v>
      </c>
      <c r="AK31" s="99">
        <f t="shared" si="1"/>
        <v>355702.64</v>
      </c>
      <c r="AL31" s="63">
        <f t="shared" si="2"/>
        <v>51960.29</v>
      </c>
      <c r="AM31" s="64">
        <f t="shared" si="3"/>
        <v>303742.35000000003</v>
      </c>
      <c r="AN31" s="60">
        <f t="shared" si="4"/>
        <v>879577.48999999987</v>
      </c>
      <c r="AO31" s="59">
        <f t="shared" si="5"/>
        <v>895592.57000000007</v>
      </c>
      <c r="AP31" s="69">
        <f t="shared" si="6"/>
        <v>-16015.080000000191</v>
      </c>
    </row>
    <row r="32" spans="1:42" ht="15" thickBot="1" x14ac:dyDescent="0.25">
      <c r="A32" s="50" t="s">
        <v>373</v>
      </c>
      <c r="B32" s="50" t="s">
        <v>374</v>
      </c>
      <c r="C32" s="88">
        <v>2308</v>
      </c>
      <c r="D32" s="89" t="s">
        <v>716</v>
      </c>
      <c r="E32" s="56" t="s">
        <v>1817</v>
      </c>
      <c r="F32" s="123">
        <v>169233.66</v>
      </c>
      <c r="G32" s="123">
        <v>1530</v>
      </c>
      <c r="H32" s="123">
        <v>74232.25</v>
      </c>
      <c r="K32" s="56">
        <v>1107712.29</v>
      </c>
      <c r="L32" s="56">
        <v>158998.16</v>
      </c>
      <c r="O32" s="272">
        <v>0</v>
      </c>
      <c r="P32" s="272">
        <v>45149.5</v>
      </c>
      <c r="R32" s="272">
        <v>228.78</v>
      </c>
      <c r="U32" s="56">
        <v>23958.639999999999</v>
      </c>
      <c r="V32" s="56">
        <v>2103448.6</v>
      </c>
      <c r="W32" s="100">
        <v>209611.83</v>
      </c>
      <c r="AA32" s="100">
        <v>353005.5</v>
      </c>
      <c r="AB32" s="100">
        <v>8000</v>
      </c>
      <c r="AC32" s="124">
        <v>508669.5</v>
      </c>
      <c r="AF32" s="124">
        <v>90034.05</v>
      </c>
      <c r="AG32" s="124">
        <v>52875.07</v>
      </c>
      <c r="AK32" s="99">
        <f t="shared" si="1"/>
        <v>244995.91</v>
      </c>
      <c r="AL32" s="63">
        <f t="shared" si="2"/>
        <v>45378.28</v>
      </c>
      <c r="AM32" s="64">
        <f t="shared" si="3"/>
        <v>199617.63</v>
      </c>
      <c r="AN32" s="60">
        <f t="shared" si="4"/>
        <v>570617.32999999996</v>
      </c>
      <c r="AO32" s="59">
        <f t="shared" si="5"/>
        <v>651578.62</v>
      </c>
      <c r="AP32" s="69">
        <f t="shared" si="6"/>
        <v>-80961.290000000037</v>
      </c>
    </row>
    <row r="33" spans="1:42" ht="15" thickBot="1" x14ac:dyDescent="0.25">
      <c r="A33" s="50" t="s">
        <v>373</v>
      </c>
      <c r="B33" s="50" t="s">
        <v>374</v>
      </c>
      <c r="C33" s="88">
        <v>1606</v>
      </c>
      <c r="D33" s="89" t="s">
        <v>717</v>
      </c>
      <c r="E33" s="56" t="s">
        <v>1818</v>
      </c>
      <c r="F33" s="123">
        <v>425045.64</v>
      </c>
      <c r="G33" s="123">
        <v>375.25</v>
      </c>
      <c r="H33" s="123">
        <v>95516.79</v>
      </c>
      <c r="K33" s="56">
        <v>411645.01</v>
      </c>
      <c r="L33" s="56">
        <v>260778.29</v>
      </c>
      <c r="P33" s="272">
        <v>41057.129999999997</v>
      </c>
      <c r="R33" s="272">
        <v>136</v>
      </c>
      <c r="S33" s="56">
        <v>18629.810000000001</v>
      </c>
      <c r="U33" s="56">
        <v>870</v>
      </c>
      <c r="V33" s="56">
        <v>1634028.2</v>
      </c>
      <c r="W33" s="100">
        <v>196854.33</v>
      </c>
      <c r="AA33" s="100">
        <v>195407.5</v>
      </c>
      <c r="AB33" s="100">
        <v>3000</v>
      </c>
      <c r="AC33" s="124">
        <v>310797.5</v>
      </c>
      <c r="AF33" s="124">
        <v>83986.31</v>
      </c>
      <c r="AG33" s="124">
        <v>76201.16</v>
      </c>
      <c r="AK33" s="99">
        <f t="shared" si="1"/>
        <v>520937.68</v>
      </c>
      <c r="AL33" s="63">
        <f t="shared" si="2"/>
        <v>41193.129999999997</v>
      </c>
      <c r="AM33" s="64">
        <f t="shared" si="3"/>
        <v>479744.55</v>
      </c>
      <c r="AN33" s="60">
        <f t="shared" si="4"/>
        <v>395261.82999999996</v>
      </c>
      <c r="AO33" s="59">
        <f t="shared" si="5"/>
        <v>470984.97</v>
      </c>
      <c r="AP33" s="69">
        <f t="shared" si="6"/>
        <v>-75723.140000000014</v>
      </c>
    </row>
    <row r="34" spans="1:42" ht="15" thickBot="1" x14ac:dyDescent="0.25">
      <c r="A34" s="50" t="s">
        <v>373</v>
      </c>
      <c r="B34" s="50" t="s">
        <v>374</v>
      </c>
      <c r="C34" s="88">
        <v>2622</v>
      </c>
      <c r="D34" s="89" t="s">
        <v>718</v>
      </c>
      <c r="E34" s="56" t="s">
        <v>1819</v>
      </c>
      <c r="F34" s="123">
        <v>288211.59999999998</v>
      </c>
      <c r="G34" s="123">
        <v>1392</v>
      </c>
      <c r="H34" s="123">
        <v>11500.11</v>
      </c>
      <c r="K34" s="56">
        <v>597269.6</v>
      </c>
      <c r="L34" s="56">
        <v>215615.05</v>
      </c>
      <c r="P34" s="272">
        <v>1700.05</v>
      </c>
      <c r="Q34" s="272">
        <v>252850</v>
      </c>
      <c r="R34" s="272">
        <v>142</v>
      </c>
      <c r="V34" s="56">
        <v>391756.52</v>
      </c>
      <c r="W34" s="100">
        <v>176939.89</v>
      </c>
      <c r="AA34" s="100">
        <v>609493.19999999995</v>
      </c>
      <c r="AB34" s="100">
        <v>12000</v>
      </c>
      <c r="AC34" s="124">
        <v>697523.19999999995</v>
      </c>
      <c r="AF34" s="124">
        <v>113586.35</v>
      </c>
      <c r="AG34" s="124">
        <v>38279.370000000003</v>
      </c>
      <c r="AK34" s="99">
        <f t="shared" si="1"/>
        <v>301103.70999999996</v>
      </c>
      <c r="AL34" s="63">
        <f t="shared" si="2"/>
        <v>254692.05</v>
      </c>
      <c r="AM34" s="64">
        <f t="shared" si="3"/>
        <v>46411.659999999974</v>
      </c>
      <c r="AN34" s="60">
        <f t="shared" si="4"/>
        <v>798433.09</v>
      </c>
      <c r="AO34" s="59">
        <f t="shared" si="5"/>
        <v>849388.91999999993</v>
      </c>
      <c r="AP34" s="69">
        <f t="shared" si="6"/>
        <v>-50955.829999999958</v>
      </c>
    </row>
    <row r="35" spans="1:42" ht="15" thickBot="1" x14ac:dyDescent="0.25">
      <c r="A35" s="50" t="s">
        <v>373</v>
      </c>
      <c r="B35" s="50" t="s">
        <v>374</v>
      </c>
      <c r="C35" s="88">
        <v>2397</v>
      </c>
      <c r="D35" s="89" t="s">
        <v>719</v>
      </c>
      <c r="E35" s="56" t="s">
        <v>1820</v>
      </c>
      <c r="F35" s="123">
        <v>333275.84999999998</v>
      </c>
      <c r="G35" s="123">
        <v>0</v>
      </c>
      <c r="H35" s="123">
        <v>53967.53</v>
      </c>
      <c r="K35" s="56">
        <v>456979.38</v>
      </c>
      <c r="L35" s="56">
        <v>218271.2</v>
      </c>
      <c r="P35" s="272">
        <v>37337.96</v>
      </c>
      <c r="Q35" s="272">
        <v>256380</v>
      </c>
      <c r="R35" s="272">
        <v>357.5</v>
      </c>
      <c r="V35" s="56">
        <v>459399.49</v>
      </c>
      <c r="W35" s="100">
        <v>87951.29</v>
      </c>
      <c r="AA35" s="100">
        <v>162701.5</v>
      </c>
      <c r="AB35" s="100">
        <v>4060.29</v>
      </c>
      <c r="AC35" s="124">
        <v>210257.5</v>
      </c>
      <c r="AF35" s="124">
        <v>122629.41</v>
      </c>
      <c r="AG35" s="124">
        <v>41160.300000000003</v>
      </c>
      <c r="AK35" s="99">
        <f t="shared" si="1"/>
        <v>387243.38</v>
      </c>
      <c r="AL35" s="63">
        <f t="shared" si="2"/>
        <v>294075.46000000002</v>
      </c>
      <c r="AM35" s="64">
        <f t="shared" si="3"/>
        <v>93167.919999999984</v>
      </c>
      <c r="AN35" s="60">
        <f t="shared" si="4"/>
        <v>254713.08</v>
      </c>
      <c r="AO35" s="59">
        <f t="shared" si="5"/>
        <v>374047.21</v>
      </c>
      <c r="AP35" s="69">
        <f t="shared" si="6"/>
        <v>-119334.13000000003</v>
      </c>
    </row>
    <row r="36" spans="1:42" ht="15" thickBot="1" x14ac:dyDescent="0.25">
      <c r="A36" s="50" t="s">
        <v>373</v>
      </c>
      <c r="B36" s="50" t="s">
        <v>374</v>
      </c>
      <c r="C36" s="88">
        <v>1711</v>
      </c>
      <c r="D36" s="89" t="s">
        <v>720</v>
      </c>
      <c r="E36" s="56" t="s">
        <v>1821</v>
      </c>
      <c r="F36" s="123">
        <v>132705.51</v>
      </c>
      <c r="G36" s="123">
        <v>2072</v>
      </c>
      <c r="H36" s="123">
        <v>49707.78</v>
      </c>
      <c r="K36" s="56">
        <v>703136.36</v>
      </c>
      <c r="L36" s="56">
        <v>145576.70000000001</v>
      </c>
      <c r="P36" s="272">
        <v>26618.33</v>
      </c>
      <c r="R36" s="272">
        <v>136.69999999999999</v>
      </c>
      <c r="S36" s="56">
        <v>13761.1</v>
      </c>
      <c r="V36" s="56">
        <v>556569.79</v>
      </c>
      <c r="W36" s="100">
        <v>161640.68</v>
      </c>
      <c r="X36" s="100">
        <v>45000</v>
      </c>
      <c r="AA36" s="100">
        <v>282462.2</v>
      </c>
      <c r="AC36" s="124">
        <v>358452.2</v>
      </c>
      <c r="AF36" s="124">
        <v>77676.639999999999</v>
      </c>
      <c r="AG36" s="124">
        <v>48018.46</v>
      </c>
      <c r="AK36" s="99">
        <f t="shared" si="1"/>
        <v>184485.29</v>
      </c>
      <c r="AL36" s="63">
        <f t="shared" si="2"/>
        <v>26755.030000000002</v>
      </c>
      <c r="AM36" s="64">
        <f t="shared" si="3"/>
        <v>157730.26</v>
      </c>
      <c r="AN36" s="60">
        <f t="shared" si="4"/>
        <v>489102.88</v>
      </c>
      <c r="AO36" s="59">
        <f t="shared" si="5"/>
        <v>484147.30000000005</v>
      </c>
      <c r="AP36" s="69">
        <f t="shared" si="6"/>
        <v>4955.5799999999581</v>
      </c>
    </row>
    <row r="37" spans="1:42" ht="15" thickBot="1" x14ac:dyDescent="0.25">
      <c r="A37" s="50" t="s">
        <v>373</v>
      </c>
      <c r="B37" s="50" t="s">
        <v>374</v>
      </c>
      <c r="C37" s="88">
        <v>2477</v>
      </c>
      <c r="D37" s="89" t="s">
        <v>721</v>
      </c>
      <c r="E37" s="56" t="s">
        <v>1822</v>
      </c>
      <c r="F37" s="123">
        <v>146261.56</v>
      </c>
      <c r="G37" s="123">
        <v>4014.5</v>
      </c>
      <c r="H37" s="123">
        <v>114046.09</v>
      </c>
      <c r="K37" s="56">
        <v>314300.28999999998</v>
      </c>
      <c r="L37" s="56">
        <v>182405.52</v>
      </c>
      <c r="O37" s="272">
        <v>0</v>
      </c>
      <c r="P37" s="272">
        <v>14859.93</v>
      </c>
      <c r="R37" s="272">
        <v>244.06</v>
      </c>
      <c r="U37" s="56">
        <v>1727.7</v>
      </c>
      <c r="V37" s="56">
        <v>1714982.69</v>
      </c>
      <c r="W37" s="100">
        <v>219614.65</v>
      </c>
      <c r="X37" s="100">
        <v>20000</v>
      </c>
      <c r="AA37" s="100">
        <v>338586.5</v>
      </c>
      <c r="AB37" s="100">
        <v>6629.71</v>
      </c>
      <c r="AC37" s="124">
        <v>438976.5</v>
      </c>
      <c r="AF37" s="124">
        <v>138077.59</v>
      </c>
      <c r="AG37" s="124">
        <v>63644.66</v>
      </c>
      <c r="AK37" s="99">
        <f t="shared" si="1"/>
        <v>264322.15000000002</v>
      </c>
      <c r="AL37" s="63">
        <f t="shared" si="2"/>
        <v>15103.99</v>
      </c>
      <c r="AM37" s="64">
        <f t="shared" si="3"/>
        <v>249218.16000000003</v>
      </c>
      <c r="AN37" s="60">
        <f t="shared" si="4"/>
        <v>584830.86</v>
      </c>
      <c r="AO37" s="59">
        <f t="shared" si="5"/>
        <v>640698.75</v>
      </c>
      <c r="AP37" s="69">
        <f t="shared" si="6"/>
        <v>-55867.890000000014</v>
      </c>
    </row>
    <row r="38" spans="1:42" ht="15" thickBot="1" x14ac:dyDescent="0.25">
      <c r="A38" s="50" t="s">
        <v>373</v>
      </c>
      <c r="B38" s="50" t="s">
        <v>374</v>
      </c>
      <c r="C38" s="88">
        <v>1987</v>
      </c>
      <c r="D38" s="89" t="s">
        <v>722</v>
      </c>
      <c r="E38" s="56" t="s">
        <v>1823</v>
      </c>
      <c r="F38" s="123">
        <v>80497.17</v>
      </c>
      <c r="G38" s="123">
        <v>92.75</v>
      </c>
      <c r="H38" s="123">
        <v>80549.72</v>
      </c>
      <c r="K38" s="56">
        <v>1059200.3400000001</v>
      </c>
      <c r="L38" s="56">
        <v>161407.18</v>
      </c>
      <c r="P38" s="272">
        <v>34841.050000000003</v>
      </c>
      <c r="R38" s="272">
        <v>151</v>
      </c>
      <c r="S38" s="56">
        <v>5400</v>
      </c>
      <c r="V38" s="56">
        <v>2179663.7000000002</v>
      </c>
      <c r="W38" s="100">
        <v>216976.67</v>
      </c>
      <c r="X38" s="100">
        <v>20000</v>
      </c>
      <c r="AA38" s="100">
        <v>324955.5</v>
      </c>
      <c r="AC38" s="124">
        <v>471805.5</v>
      </c>
      <c r="AF38" s="124">
        <v>109479.74</v>
      </c>
      <c r="AG38" s="124">
        <v>88049.47</v>
      </c>
      <c r="AK38" s="99">
        <f t="shared" si="1"/>
        <v>161139.64000000001</v>
      </c>
      <c r="AL38" s="63">
        <f t="shared" si="2"/>
        <v>34992.050000000003</v>
      </c>
      <c r="AM38" s="64">
        <f t="shared" si="3"/>
        <v>126147.59000000001</v>
      </c>
      <c r="AN38" s="60">
        <f t="shared" si="4"/>
        <v>561932.17000000004</v>
      </c>
      <c r="AO38" s="59">
        <f t="shared" si="5"/>
        <v>669334.71</v>
      </c>
      <c r="AP38" s="69">
        <f t="shared" si="6"/>
        <v>-107402.53999999992</v>
      </c>
    </row>
    <row r="39" spans="1:42" ht="15" thickBot="1" x14ac:dyDescent="0.25">
      <c r="A39" s="50" t="s">
        <v>373</v>
      </c>
      <c r="B39" s="50" t="s">
        <v>374</v>
      </c>
      <c r="C39" s="88">
        <v>3047</v>
      </c>
      <c r="D39" s="89" t="s">
        <v>723</v>
      </c>
      <c r="E39" s="56" t="s">
        <v>1824</v>
      </c>
      <c r="F39" s="123">
        <v>585015.69999999995</v>
      </c>
      <c r="G39" s="123">
        <v>1470</v>
      </c>
      <c r="H39" s="123">
        <v>15977.21</v>
      </c>
      <c r="K39" s="56">
        <v>-5989013.8700000001</v>
      </c>
      <c r="L39" s="56">
        <v>-6009594.3600000003</v>
      </c>
      <c r="O39" s="272">
        <v>0</v>
      </c>
      <c r="P39" s="272">
        <v>31330.73</v>
      </c>
      <c r="R39" s="272">
        <v>44.8</v>
      </c>
      <c r="V39" s="56">
        <v>1994257.35</v>
      </c>
      <c r="W39" s="100">
        <v>262836.69</v>
      </c>
      <c r="AA39" s="100">
        <v>176140</v>
      </c>
      <c r="AB39" s="100">
        <v>3000</v>
      </c>
      <c r="AC39" s="124">
        <v>330192.5</v>
      </c>
      <c r="AF39" s="124">
        <v>102598.81</v>
      </c>
      <c r="AG39" s="124">
        <v>12738572.01</v>
      </c>
      <c r="AK39" s="99">
        <f t="shared" si="1"/>
        <v>602462.90999999992</v>
      </c>
      <c r="AL39" s="63">
        <f t="shared" si="2"/>
        <v>31375.53</v>
      </c>
      <c r="AM39" s="64">
        <f t="shared" si="3"/>
        <v>571087.37999999989</v>
      </c>
      <c r="AN39" s="60">
        <f t="shared" si="4"/>
        <v>441976.69</v>
      </c>
      <c r="AO39" s="59">
        <f t="shared" si="5"/>
        <v>13171363.32</v>
      </c>
      <c r="AP39" s="69">
        <f t="shared" si="6"/>
        <v>-12729386.630000001</v>
      </c>
    </row>
    <row r="40" spans="1:42" ht="15" thickBot="1" x14ac:dyDescent="0.25">
      <c r="A40" s="50" t="s">
        <v>373</v>
      </c>
      <c r="B40" s="50" t="s">
        <v>374</v>
      </c>
      <c r="C40" s="88">
        <v>2101</v>
      </c>
      <c r="D40" s="89" t="s">
        <v>724</v>
      </c>
      <c r="E40" s="56" t="s">
        <v>1825</v>
      </c>
      <c r="F40" s="123">
        <v>364509.63</v>
      </c>
      <c r="G40" s="123">
        <v>160</v>
      </c>
      <c r="H40" s="123">
        <v>64341.08</v>
      </c>
      <c r="K40" s="56">
        <v>784374.98</v>
      </c>
      <c r="L40" s="56">
        <v>339206.79</v>
      </c>
      <c r="P40" s="272">
        <v>43886.92</v>
      </c>
      <c r="Q40" s="272">
        <v>249260</v>
      </c>
      <c r="R40" s="272">
        <v>147</v>
      </c>
      <c r="S40" s="56">
        <v>10000</v>
      </c>
      <c r="V40" s="56">
        <v>1560653.49</v>
      </c>
      <c r="W40" s="100">
        <v>200782.39</v>
      </c>
      <c r="AA40" s="100">
        <v>418579</v>
      </c>
      <c r="AB40" s="100">
        <v>7564.91</v>
      </c>
      <c r="AC40" s="124">
        <v>549988</v>
      </c>
      <c r="AF40" s="124">
        <v>123990.09</v>
      </c>
      <c r="AG40" s="124">
        <v>81854.67</v>
      </c>
      <c r="AK40" s="99">
        <f t="shared" si="1"/>
        <v>429010.71</v>
      </c>
      <c r="AL40" s="63">
        <f t="shared" si="2"/>
        <v>293293.92</v>
      </c>
      <c r="AM40" s="64">
        <f t="shared" si="3"/>
        <v>135716.79000000004</v>
      </c>
      <c r="AN40" s="60">
        <f t="shared" si="4"/>
        <v>626926.30000000005</v>
      </c>
      <c r="AO40" s="59">
        <f t="shared" si="5"/>
        <v>755832.76</v>
      </c>
      <c r="AP40" s="69">
        <f t="shared" si="6"/>
        <v>-128906.45999999996</v>
      </c>
    </row>
    <row r="41" spans="1:42" ht="15" thickBot="1" x14ac:dyDescent="0.25">
      <c r="A41" s="50" t="s">
        <v>373</v>
      </c>
      <c r="B41" s="50" t="s">
        <v>374</v>
      </c>
      <c r="C41" s="88">
        <v>1995</v>
      </c>
      <c r="D41" s="89" t="s">
        <v>725</v>
      </c>
      <c r="E41" s="56" t="s">
        <v>1904</v>
      </c>
      <c r="F41" s="123">
        <v>298103.67</v>
      </c>
      <c r="G41" s="123">
        <v>0</v>
      </c>
      <c r="H41" s="123">
        <v>19582.13</v>
      </c>
      <c r="K41" s="56">
        <v>694974.73</v>
      </c>
      <c r="L41" s="56">
        <v>180567.92</v>
      </c>
      <c r="P41" s="272">
        <v>39608.089999999997</v>
      </c>
      <c r="Q41" s="272">
        <v>35000</v>
      </c>
      <c r="R41" s="272">
        <v>145</v>
      </c>
      <c r="U41" s="56">
        <v>-23800</v>
      </c>
      <c r="V41" s="56">
        <v>1367149.29</v>
      </c>
      <c r="W41" s="100">
        <v>201919.97</v>
      </c>
      <c r="Y41" s="100">
        <v>0.04</v>
      </c>
      <c r="AA41" s="100">
        <v>326784</v>
      </c>
      <c r="AB41" s="100">
        <v>5000</v>
      </c>
      <c r="AC41" s="124">
        <v>441944</v>
      </c>
      <c r="AF41" s="124">
        <v>123987.19</v>
      </c>
      <c r="AG41" s="124">
        <v>56003.47</v>
      </c>
      <c r="AK41" s="99">
        <f t="shared" si="1"/>
        <v>317685.8</v>
      </c>
      <c r="AL41" s="63">
        <f t="shared" si="2"/>
        <v>74753.09</v>
      </c>
      <c r="AM41" s="64">
        <f t="shared" si="3"/>
        <v>242932.71</v>
      </c>
      <c r="AN41" s="60">
        <f t="shared" si="4"/>
        <v>533704.01</v>
      </c>
      <c r="AO41" s="59">
        <f t="shared" si="5"/>
        <v>621934.65999999992</v>
      </c>
      <c r="AP41" s="69">
        <f t="shared" si="6"/>
        <v>-88230.649999999907</v>
      </c>
    </row>
    <row r="42" spans="1:42" ht="15" thickBot="1" x14ac:dyDescent="0.25">
      <c r="A42" s="50" t="s">
        <v>377</v>
      </c>
      <c r="B42" s="50" t="s">
        <v>378</v>
      </c>
      <c r="C42" s="88">
        <v>3634</v>
      </c>
      <c r="D42" s="89" t="s">
        <v>726</v>
      </c>
      <c r="E42" s="56" t="s">
        <v>1826</v>
      </c>
      <c r="F42" s="123">
        <v>448449.14</v>
      </c>
      <c r="G42" s="123">
        <v>0</v>
      </c>
      <c r="H42" s="123">
        <v>56199.45</v>
      </c>
      <c r="K42" s="56">
        <v>811749.86</v>
      </c>
      <c r="L42" s="56">
        <v>187248.1</v>
      </c>
      <c r="O42" s="272">
        <v>0</v>
      </c>
      <c r="P42" s="272">
        <v>41921.589999999997</v>
      </c>
      <c r="R42" s="272">
        <v>8412.8700000000008</v>
      </c>
      <c r="S42" s="56">
        <v>98867.58</v>
      </c>
      <c r="U42" s="56">
        <v>17462.28</v>
      </c>
      <c r="V42" s="56">
        <v>1747176.74</v>
      </c>
      <c r="W42" s="100">
        <v>479358.39</v>
      </c>
      <c r="X42" s="100">
        <v>1132.42</v>
      </c>
      <c r="AA42" s="100">
        <v>242583.3</v>
      </c>
      <c r="AB42" s="100">
        <v>600</v>
      </c>
      <c r="AC42" s="124">
        <v>540183.30000000005</v>
      </c>
      <c r="AF42" s="124">
        <v>99526.43</v>
      </c>
      <c r="AG42" s="124">
        <v>44705.06</v>
      </c>
      <c r="AK42" s="99">
        <f t="shared" si="1"/>
        <v>504648.59</v>
      </c>
      <c r="AL42" s="63">
        <f t="shared" si="2"/>
        <v>50334.46</v>
      </c>
      <c r="AM42" s="64">
        <f t="shared" si="3"/>
        <v>454314.13</v>
      </c>
      <c r="AN42" s="60">
        <f t="shared" si="4"/>
        <v>723674.11</v>
      </c>
      <c r="AO42" s="59">
        <f t="shared" si="5"/>
        <v>684414.79</v>
      </c>
      <c r="AP42" s="69">
        <f t="shared" si="6"/>
        <v>39259.319999999949</v>
      </c>
    </row>
    <row r="43" spans="1:42" ht="15" thickBot="1" x14ac:dyDescent="0.25">
      <c r="A43" s="50" t="s">
        <v>377</v>
      </c>
      <c r="B43" s="50" t="s">
        <v>378</v>
      </c>
      <c r="C43" s="88">
        <v>4970</v>
      </c>
      <c r="D43" s="89" t="s">
        <v>727</v>
      </c>
      <c r="E43" s="56" t="s">
        <v>1827</v>
      </c>
      <c r="F43" s="123">
        <v>634776.13</v>
      </c>
      <c r="G43" s="123">
        <v>0</v>
      </c>
      <c r="H43" s="123">
        <v>202508.24</v>
      </c>
      <c r="K43" s="56">
        <v>408685.54</v>
      </c>
      <c r="L43" s="56">
        <v>156344.66</v>
      </c>
      <c r="O43" s="272">
        <v>0</v>
      </c>
      <c r="P43" s="272">
        <v>76597.75</v>
      </c>
      <c r="R43" s="272">
        <v>389.5</v>
      </c>
      <c r="U43" s="56">
        <v>11900.97</v>
      </c>
      <c r="V43" s="56">
        <v>2580473.12</v>
      </c>
      <c r="W43" s="100">
        <v>764450.77</v>
      </c>
      <c r="Y43" s="100">
        <v>34.28</v>
      </c>
      <c r="AA43" s="100">
        <v>324488.09999999998</v>
      </c>
      <c r="AB43" s="100">
        <v>2210</v>
      </c>
      <c r="AC43" s="124">
        <v>607660.1</v>
      </c>
      <c r="AF43" s="124">
        <v>442751.32</v>
      </c>
      <c r="AG43" s="124">
        <v>56051.14</v>
      </c>
      <c r="AK43" s="99">
        <f t="shared" si="1"/>
        <v>837284.37</v>
      </c>
      <c r="AL43" s="63">
        <f t="shared" si="2"/>
        <v>76987.25</v>
      </c>
      <c r="AM43" s="64">
        <f t="shared" si="3"/>
        <v>760297.12</v>
      </c>
      <c r="AN43" s="60">
        <f t="shared" si="4"/>
        <v>1091183.1499999999</v>
      </c>
      <c r="AO43" s="59">
        <f t="shared" si="5"/>
        <v>1106462.5599999998</v>
      </c>
      <c r="AP43" s="69">
        <f t="shared" si="6"/>
        <v>-15279.409999999916</v>
      </c>
    </row>
    <row r="44" spans="1:42" ht="15" thickBot="1" x14ac:dyDescent="0.25">
      <c r="A44" s="50" t="s">
        <v>377</v>
      </c>
      <c r="B44" s="50" t="s">
        <v>378</v>
      </c>
      <c r="C44" s="88">
        <v>3463</v>
      </c>
      <c r="D44" s="89" t="s">
        <v>728</v>
      </c>
      <c r="E44" s="56" t="s">
        <v>1828</v>
      </c>
      <c r="F44" s="123">
        <v>777667.18</v>
      </c>
      <c r="G44" s="123">
        <v>0</v>
      </c>
      <c r="H44" s="123">
        <v>73837.56</v>
      </c>
      <c r="K44" s="56">
        <v>255572.52</v>
      </c>
      <c r="L44" s="56">
        <v>142708.66</v>
      </c>
      <c r="O44" s="272">
        <v>0</v>
      </c>
      <c r="P44" s="272">
        <v>40283.21</v>
      </c>
      <c r="U44" s="56">
        <v>6266.42</v>
      </c>
      <c r="V44" s="56">
        <v>1682922.85</v>
      </c>
      <c r="W44" s="100">
        <v>486883.3</v>
      </c>
      <c r="AA44" s="100">
        <v>259885.5</v>
      </c>
      <c r="AB44" s="100">
        <v>1668</v>
      </c>
      <c r="AC44" s="124">
        <v>440173.5</v>
      </c>
      <c r="AF44" s="124">
        <v>175934.38</v>
      </c>
      <c r="AG44" s="124">
        <v>36259.07</v>
      </c>
      <c r="AK44" s="99">
        <f t="shared" si="1"/>
        <v>851504.74</v>
      </c>
      <c r="AL44" s="63">
        <f t="shared" si="2"/>
        <v>40283.21</v>
      </c>
      <c r="AM44" s="64">
        <f t="shared" si="3"/>
        <v>811221.53</v>
      </c>
      <c r="AN44" s="60">
        <f t="shared" si="4"/>
        <v>748436.8</v>
      </c>
      <c r="AO44" s="59">
        <f t="shared" si="5"/>
        <v>652366.94999999995</v>
      </c>
      <c r="AP44" s="69">
        <f t="shared" si="6"/>
        <v>96069.850000000093</v>
      </c>
    </row>
    <row r="45" spans="1:42" ht="15" thickBot="1" x14ac:dyDescent="0.25">
      <c r="A45" s="50" t="s">
        <v>377</v>
      </c>
      <c r="B45" s="50" t="s">
        <v>378</v>
      </c>
      <c r="C45" s="88">
        <v>1364</v>
      </c>
      <c r="D45" s="89" t="s">
        <v>729</v>
      </c>
      <c r="E45" s="56" t="s">
        <v>1829</v>
      </c>
      <c r="F45" s="123">
        <v>268706.05</v>
      </c>
      <c r="G45" s="123">
        <v>0</v>
      </c>
      <c r="H45" s="123">
        <v>55061.45</v>
      </c>
      <c r="K45" s="56">
        <v>447628.89</v>
      </c>
      <c r="L45" s="56">
        <v>59937</v>
      </c>
      <c r="O45" s="272">
        <v>0</v>
      </c>
      <c r="P45" s="272">
        <v>32043.71</v>
      </c>
      <c r="V45" s="56">
        <v>1664645.88</v>
      </c>
      <c r="W45" s="100">
        <v>262116.58</v>
      </c>
      <c r="AA45" s="100">
        <v>187456.5</v>
      </c>
      <c r="AB45" s="100">
        <v>1770</v>
      </c>
      <c r="AC45" s="124">
        <v>290746.5</v>
      </c>
      <c r="AF45" s="124">
        <v>92095.46</v>
      </c>
      <c r="AG45" s="124">
        <v>46577.38</v>
      </c>
      <c r="AK45" s="99">
        <f t="shared" si="1"/>
        <v>323767.5</v>
      </c>
      <c r="AL45" s="63">
        <f t="shared" si="2"/>
        <v>32043.71</v>
      </c>
      <c r="AM45" s="64">
        <f t="shared" si="3"/>
        <v>291723.78999999998</v>
      </c>
      <c r="AN45" s="60">
        <f t="shared" si="4"/>
        <v>451343.07999999996</v>
      </c>
      <c r="AO45" s="59">
        <f t="shared" si="5"/>
        <v>429419.34</v>
      </c>
      <c r="AP45" s="69">
        <f t="shared" si="6"/>
        <v>21923.739999999932</v>
      </c>
    </row>
    <row r="46" spans="1:42" ht="15" thickBot="1" x14ac:dyDescent="0.25">
      <c r="A46" s="50" t="s">
        <v>377</v>
      </c>
      <c r="B46" s="50" t="s">
        <v>378</v>
      </c>
      <c r="C46" s="88">
        <v>4858</v>
      </c>
      <c r="D46" s="89" t="s">
        <v>730</v>
      </c>
      <c r="E46" s="56" t="s">
        <v>1830</v>
      </c>
      <c r="F46" s="123">
        <v>266022.09999999998</v>
      </c>
      <c r="G46" s="123">
        <v>0</v>
      </c>
      <c r="H46" s="123">
        <v>98842.9</v>
      </c>
      <c r="K46" s="56">
        <v>3082230.75</v>
      </c>
      <c r="L46" s="56">
        <v>114799.65</v>
      </c>
      <c r="O46" s="272">
        <v>0</v>
      </c>
      <c r="P46" s="272">
        <v>99484.73</v>
      </c>
      <c r="R46" s="272">
        <v>80.84</v>
      </c>
      <c r="V46" s="56">
        <v>349948.56</v>
      </c>
      <c r="W46" s="100">
        <v>470206.11</v>
      </c>
      <c r="Y46" s="100">
        <v>1072.94</v>
      </c>
      <c r="AA46" s="100">
        <v>333816</v>
      </c>
      <c r="AB46" s="100">
        <v>1800.1</v>
      </c>
      <c r="AC46" s="124">
        <v>498429</v>
      </c>
      <c r="AF46" s="124">
        <v>264740.84999999998</v>
      </c>
      <c r="AG46" s="124">
        <v>59829.15</v>
      </c>
      <c r="AK46" s="99">
        <f t="shared" si="1"/>
        <v>364865</v>
      </c>
      <c r="AL46" s="63">
        <f t="shared" si="2"/>
        <v>99565.569999999992</v>
      </c>
      <c r="AM46" s="64">
        <f t="shared" si="3"/>
        <v>265299.43</v>
      </c>
      <c r="AN46" s="60">
        <f t="shared" si="4"/>
        <v>806895.15</v>
      </c>
      <c r="AO46" s="59">
        <f t="shared" si="5"/>
        <v>822999</v>
      </c>
      <c r="AP46" s="69">
        <f t="shared" si="6"/>
        <v>-16103.849999999977</v>
      </c>
    </row>
    <row r="47" spans="1:42" ht="15" thickBot="1" x14ac:dyDescent="0.25">
      <c r="A47" s="50" t="s">
        <v>377</v>
      </c>
      <c r="B47" s="50" t="s">
        <v>378</v>
      </c>
      <c r="C47" s="88">
        <v>3450</v>
      </c>
      <c r="D47" s="89" t="s">
        <v>731</v>
      </c>
      <c r="E47" s="56" t="s">
        <v>1831</v>
      </c>
      <c r="F47" s="123">
        <v>711707.52</v>
      </c>
      <c r="G47" s="123">
        <v>0</v>
      </c>
      <c r="H47" s="123">
        <v>36103.17</v>
      </c>
      <c r="K47" s="56">
        <v>582768.14</v>
      </c>
      <c r="L47" s="56">
        <v>68638.240000000005</v>
      </c>
      <c r="P47" s="272">
        <v>49401.3</v>
      </c>
      <c r="V47" s="56">
        <v>1610762.41</v>
      </c>
      <c r="W47" s="100">
        <v>491117.65</v>
      </c>
      <c r="AA47" s="100">
        <v>284197.5</v>
      </c>
      <c r="AB47" s="100">
        <v>1500</v>
      </c>
      <c r="AC47" s="124">
        <v>507750.5</v>
      </c>
      <c r="AF47" s="124">
        <v>142323.26999999999</v>
      </c>
      <c r="AG47" s="124">
        <v>43488.07</v>
      </c>
      <c r="AK47" s="99">
        <f t="shared" si="1"/>
        <v>747810.69000000006</v>
      </c>
      <c r="AL47" s="63">
        <f t="shared" si="2"/>
        <v>49401.3</v>
      </c>
      <c r="AM47" s="64">
        <f t="shared" si="3"/>
        <v>698409.39</v>
      </c>
      <c r="AN47" s="60">
        <f t="shared" si="4"/>
        <v>776815.15</v>
      </c>
      <c r="AO47" s="59">
        <f t="shared" si="5"/>
        <v>693561.84</v>
      </c>
      <c r="AP47" s="69">
        <f t="shared" si="6"/>
        <v>83253.310000000056</v>
      </c>
    </row>
    <row r="48" spans="1:42" ht="15" thickBot="1" x14ac:dyDescent="0.25">
      <c r="A48" s="50" t="s">
        <v>377</v>
      </c>
      <c r="B48" s="50" t="s">
        <v>378</v>
      </c>
      <c r="C48" s="88">
        <v>2633</v>
      </c>
      <c r="D48" s="89" t="s">
        <v>732</v>
      </c>
      <c r="E48" s="56" t="s">
        <v>1832</v>
      </c>
      <c r="F48" s="123">
        <v>580195.82999999996</v>
      </c>
      <c r="G48" s="123">
        <v>0</v>
      </c>
      <c r="H48" s="123">
        <v>91864.83</v>
      </c>
      <c r="K48" s="56">
        <v>611440.99</v>
      </c>
      <c r="L48" s="56">
        <v>57684.77</v>
      </c>
      <c r="O48" s="272">
        <v>0</v>
      </c>
      <c r="P48" s="272">
        <v>42920.38</v>
      </c>
      <c r="V48" s="56">
        <v>2707380.46</v>
      </c>
      <c r="W48" s="100">
        <v>455229.13</v>
      </c>
      <c r="AA48" s="100">
        <v>349345.5</v>
      </c>
      <c r="AB48" s="100">
        <v>2550</v>
      </c>
      <c r="AC48" s="124">
        <v>562345.5</v>
      </c>
      <c r="AF48" s="124">
        <v>129913.55</v>
      </c>
      <c r="AG48" s="124">
        <v>53023.63</v>
      </c>
      <c r="AK48" s="99">
        <f t="shared" si="1"/>
        <v>672060.65999999992</v>
      </c>
      <c r="AL48" s="63">
        <f t="shared" si="2"/>
        <v>42920.38</v>
      </c>
      <c r="AM48" s="64">
        <f t="shared" si="3"/>
        <v>629140.27999999991</v>
      </c>
      <c r="AN48" s="60">
        <f t="shared" si="4"/>
        <v>807124.63</v>
      </c>
      <c r="AO48" s="59">
        <f t="shared" si="5"/>
        <v>745282.68</v>
      </c>
      <c r="AP48" s="69">
        <f t="shared" si="6"/>
        <v>61841.949999999953</v>
      </c>
    </row>
    <row r="49" spans="1:42" ht="15" thickBot="1" x14ac:dyDescent="0.25">
      <c r="A49" s="50" t="s">
        <v>377</v>
      </c>
      <c r="B49" s="50" t="s">
        <v>378</v>
      </c>
      <c r="C49" s="88">
        <v>1642</v>
      </c>
      <c r="D49" s="89" t="s">
        <v>733</v>
      </c>
      <c r="E49" s="56" t="s">
        <v>1905</v>
      </c>
      <c r="F49" s="123">
        <v>433306.86</v>
      </c>
      <c r="G49" s="123">
        <v>0</v>
      </c>
      <c r="H49" s="123">
        <v>43383.82</v>
      </c>
      <c r="K49" s="56">
        <v>575053.46</v>
      </c>
      <c r="L49" s="56">
        <v>150105.41</v>
      </c>
      <c r="O49" s="272">
        <v>0</v>
      </c>
      <c r="P49" s="272">
        <v>33497.54</v>
      </c>
      <c r="R49" s="272">
        <v>120</v>
      </c>
      <c r="V49" s="56">
        <v>2321309.19</v>
      </c>
      <c r="W49" s="100">
        <v>225575.36</v>
      </c>
      <c r="AA49" s="100">
        <v>229810.7</v>
      </c>
      <c r="AB49" s="100">
        <v>1500</v>
      </c>
      <c r="AC49" s="124">
        <v>275980.7</v>
      </c>
      <c r="AF49" s="124">
        <v>80970.13</v>
      </c>
      <c r="AG49" s="124">
        <v>48204.28</v>
      </c>
      <c r="AK49" s="99">
        <f t="shared" si="1"/>
        <v>476690.68</v>
      </c>
      <c r="AL49" s="63">
        <f t="shared" si="2"/>
        <v>33617.54</v>
      </c>
      <c r="AM49" s="64">
        <f t="shared" si="3"/>
        <v>443073.14</v>
      </c>
      <c r="AN49" s="60">
        <f t="shared" si="4"/>
        <v>456886.06</v>
      </c>
      <c r="AO49" s="59">
        <f t="shared" si="5"/>
        <v>405155.11</v>
      </c>
      <c r="AP49" s="69">
        <f t="shared" si="6"/>
        <v>51730.950000000012</v>
      </c>
    </row>
    <row r="50" spans="1:42" ht="15" thickBot="1" x14ac:dyDescent="0.25">
      <c r="A50" s="50" t="s">
        <v>377</v>
      </c>
      <c r="B50" s="50" t="s">
        <v>378</v>
      </c>
      <c r="C50" s="88">
        <v>2100</v>
      </c>
      <c r="D50" s="89" t="s">
        <v>734</v>
      </c>
      <c r="E50" s="56" t="s">
        <v>1915</v>
      </c>
      <c r="F50" s="123">
        <v>630051.12</v>
      </c>
      <c r="G50" s="123">
        <v>0</v>
      </c>
      <c r="H50" s="123">
        <v>51612.28</v>
      </c>
      <c r="K50" s="56">
        <v>1372533.94</v>
      </c>
      <c r="L50" s="56">
        <v>218514.19</v>
      </c>
      <c r="O50" s="272">
        <v>0</v>
      </c>
      <c r="P50" s="272">
        <v>36968.239999999998</v>
      </c>
      <c r="R50" s="272">
        <v>0</v>
      </c>
      <c r="U50" s="56">
        <v>8180.46</v>
      </c>
      <c r="V50" s="56">
        <v>991778.49</v>
      </c>
      <c r="W50" s="100">
        <v>217095.23</v>
      </c>
      <c r="Y50" s="100">
        <v>30.7</v>
      </c>
      <c r="AA50" s="100">
        <v>207351.29</v>
      </c>
      <c r="AB50" s="100">
        <v>1500</v>
      </c>
      <c r="AC50" s="124">
        <v>258651.29</v>
      </c>
      <c r="AE50" s="124">
        <v>700</v>
      </c>
      <c r="AF50" s="124">
        <v>99285.92</v>
      </c>
      <c r="AG50" s="124">
        <v>48531.81</v>
      </c>
      <c r="AK50" s="99">
        <f t="shared" si="1"/>
        <v>681663.4</v>
      </c>
      <c r="AL50" s="63">
        <f t="shared" si="2"/>
        <v>36968.239999999998</v>
      </c>
      <c r="AM50" s="64">
        <f t="shared" si="3"/>
        <v>644695.16</v>
      </c>
      <c r="AN50" s="60">
        <f t="shared" si="4"/>
        <v>425977.22000000003</v>
      </c>
      <c r="AO50" s="59">
        <f t="shared" si="5"/>
        <v>407169.02</v>
      </c>
      <c r="AP50" s="69">
        <f t="shared" si="6"/>
        <v>18808.200000000012</v>
      </c>
    </row>
    <row r="51" spans="1:42" ht="15" thickBot="1" x14ac:dyDescent="0.25">
      <c r="A51" s="50" t="s">
        <v>377</v>
      </c>
      <c r="B51" s="50" t="s">
        <v>378</v>
      </c>
      <c r="C51" s="88">
        <v>1785</v>
      </c>
      <c r="D51" s="89" t="s">
        <v>735</v>
      </c>
      <c r="E51" s="56" t="s">
        <v>1916</v>
      </c>
      <c r="F51" s="123">
        <v>231194.23999999999</v>
      </c>
      <c r="G51" s="123">
        <v>0</v>
      </c>
      <c r="H51" s="123">
        <v>87764.5</v>
      </c>
      <c r="K51" s="56">
        <v>2788561.9</v>
      </c>
      <c r="L51" s="56">
        <v>71465.429999999993</v>
      </c>
      <c r="O51" s="272">
        <v>0</v>
      </c>
      <c r="P51" s="272">
        <v>40900.25</v>
      </c>
      <c r="V51" s="56">
        <v>667821.93000000005</v>
      </c>
      <c r="W51" s="100">
        <v>221107.93</v>
      </c>
      <c r="Y51" s="100">
        <v>30.44</v>
      </c>
      <c r="AA51" s="100">
        <v>280933.40000000002</v>
      </c>
      <c r="AB51" s="100">
        <v>1500</v>
      </c>
      <c r="AC51" s="124">
        <v>321493.40000000002</v>
      </c>
      <c r="AF51" s="124">
        <v>124813.37</v>
      </c>
      <c r="AG51" s="124">
        <v>52474.47</v>
      </c>
      <c r="AK51" s="99">
        <f t="shared" si="1"/>
        <v>318958.74</v>
      </c>
      <c r="AL51" s="63">
        <f t="shared" si="2"/>
        <v>40900.25</v>
      </c>
      <c r="AM51" s="64">
        <f t="shared" si="3"/>
        <v>278058.49</v>
      </c>
      <c r="AN51" s="60">
        <f t="shared" si="4"/>
        <v>503571.77</v>
      </c>
      <c r="AO51" s="59">
        <f t="shared" si="5"/>
        <v>498781.24</v>
      </c>
      <c r="AP51" s="69">
        <f t="shared" si="6"/>
        <v>4790.5300000000279</v>
      </c>
    </row>
    <row r="52" spans="1:42" ht="15" thickBot="1" x14ac:dyDescent="0.25">
      <c r="A52" s="50" t="s">
        <v>369</v>
      </c>
      <c r="B52" s="50" t="s">
        <v>382</v>
      </c>
      <c r="C52" s="88">
        <v>1114</v>
      </c>
      <c r="D52" s="89" t="s">
        <v>736</v>
      </c>
      <c r="E52" s="56" t="s">
        <v>1833</v>
      </c>
      <c r="F52" s="123">
        <v>312003.40000000002</v>
      </c>
      <c r="G52" s="123">
        <v>38444</v>
      </c>
      <c r="H52" s="123">
        <v>12985.22</v>
      </c>
      <c r="K52" s="56">
        <v>879065.39</v>
      </c>
      <c r="L52" s="56">
        <v>182533.33</v>
      </c>
      <c r="O52" s="272">
        <v>11000</v>
      </c>
      <c r="P52" s="272">
        <v>22538.74</v>
      </c>
      <c r="R52" s="272">
        <v>2519</v>
      </c>
      <c r="V52" s="56">
        <v>2139773.89</v>
      </c>
      <c r="W52" s="100">
        <v>77536.649999999994</v>
      </c>
      <c r="Y52" s="100">
        <v>294.27</v>
      </c>
      <c r="AA52" s="100">
        <v>175329</v>
      </c>
      <c r="AC52" s="124">
        <v>175329</v>
      </c>
      <c r="AF52" s="124">
        <v>79713.03</v>
      </c>
      <c r="AG52" s="124">
        <v>54983.06</v>
      </c>
      <c r="AI52" s="124">
        <v>1222</v>
      </c>
      <c r="AK52" s="99">
        <f t="shared" si="1"/>
        <v>363432.62</v>
      </c>
      <c r="AL52" s="63">
        <f t="shared" si="2"/>
        <v>36057.740000000005</v>
      </c>
      <c r="AM52" s="64">
        <f t="shared" si="3"/>
        <v>327374.88</v>
      </c>
      <c r="AN52" s="60">
        <f t="shared" si="4"/>
        <v>253159.91999999998</v>
      </c>
      <c r="AO52" s="59">
        <f t="shared" si="5"/>
        <v>311247.08999999997</v>
      </c>
      <c r="AP52" s="69">
        <f t="shared" si="6"/>
        <v>-58087.169999999984</v>
      </c>
    </row>
    <row r="53" spans="1:42" ht="15" thickBot="1" x14ac:dyDescent="0.25">
      <c r="A53" s="50" t="s">
        <v>369</v>
      </c>
      <c r="B53" s="50" t="s">
        <v>382</v>
      </c>
      <c r="C53" s="88">
        <v>595</v>
      </c>
      <c r="D53" s="89" t="s">
        <v>737</v>
      </c>
      <c r="E53" s="56" t="s">
        <v>1834</v>
      </c>
      <c r="F53" s="123">
        <v>281000.2</v>
      </c>
      <c r="G53" s="123">
        <v>75108</v>
      </c>
      <c r="H53" s="123">
        <v>10854</v>
      </c>
      <c r="K53" s="56">
        <v>404973.77</v>
      </c>
      <c r="L53" s="56">
        <v>140686.63</v>
      </c>
      <c r="O53" s="272">
        <v>0</v>
      </c>
      <c r="P53" s="272">
        <v>19098.52</v>
      </c>
      <c r="R53" s="272">
        <v>972</v>
      </c>
      <c r="V53" s="56">
        <v>293207.49</v>
      </c>
      <c r="W53" s="100">
        <v>33518.089999999997</v>
      </c>
      <c r="Y53" s="100">
        <v>300.19</v>
      </c>
      <c r="AA53" s="100">
        <v>123544.5</v>
      </c>
      <c r="AC53" s="124">
        <v>123544.5</v>
      </c>
      <c r="AF53" s="124">
        <v>48646.73</v>
      </c>
      <c r="AG53" s="124">
        <v>25353.360000000001</v>
      </c>
      <c r="AK53" s="99">
        <f t="shared" si="1"/>
        <v>366962.2</v>
      </c>
      <c r="AL53" s="63">
        <f t="shared" si="2"/>
        <v>20070.52</v>
      </c>
      <c r="AM53" s="64">
        <f t="shared" si="3"/>
        <v>346891.68</v>
      </c>
      <c r="AN53" s="60">
        <f t="shared" si="4"/>
        <v>157362.78</v>
      </c>
      <c r="AO53" s="59">
        <f t="shared" si="5"/>
        <v>197544.59000000003</v>
      </c>
      <c r="AP53" s="69">
        <f t="shared" si="6"/>
        <v>-40181.810000000027</v>
      </c>
    </row>
    <row r="54" spans="1:42" ht="15" thickBot="1" x14ac:dyDescent="0.25">
      <c r="A54" s="50" t="s">
        <v>369</v>
      </c>
      <c r="B54" s="50" t="s">
        <v>382</v>
      </c>
      <c r="C54" s="88">
        <v>1925</v>
      </c>
      <c r="D54" s="89" t="s">
        <v>738</v>
      </c>
      <c r="E54" s="56" t="s">
        <v>1835</v>
      </c>
      <c r="F54" s="123">
        <v>179759.89</v>
      </c>
      <c r="G54" s="123">
        <v>44786</v>
      </c>
      <c r="H54" s="123">
        <v>27386.84</v>
      </c>
      <c r="K54" s="56">
        <v>906674.91</v>
      </c>
      <c r="L54" s="56">
        <v>134190.49</v>
      </c>
      <c r="O54" s="272">
        <v>3540</v>
      </c>
      <c r="P54" s="272">
        <v>38413.64</v>
      </c>
      <c r="R54" s="272">
        <v>9579</v>
      </c>
      <c r="U54" s="56">
        <v>-85.13</v>
      </c>
      <c r="V54" s="56">
        <v>1946315.03</v>
      </c>
      <c r="W54" s="100">
        <v>206130.57</v>
      </c>
      <c r="Y54" s="100">
        <v>141.56</v>
      </c>
      <c r="AA54" s="100">
        <v>132783</v>
      </c>
      <c r="AC54" s="124">
        <v>217343</v>
      </c>
      <c r="AF54" s="124">
        <v>114176.23</v>
      </c>
      <c r="AG54" s="124">
        <v>84686.77</v>
      </c>
      <c r="AI54" s="124">
        <v>350.5</v>
      </c>
      <c r="AK54" s="99">
        <f t="shared" si="1"/>
        <v>251932.73</v>
      </c>
      <c r="AL54" s="63">
        <f t="shared" si="2"/>
        <v>51532.639999999999</v>
      </c>
      <c r="AM54" s="64">
        <f t="shared" si="3"/>
        <v>200400.09000000003</v>
      </c>
      <c r="AN54" s="60">
        <f t="shared" si="4"/>
        <v>339055.13</v>
      </c>
      <c r="AO54" s="59">
        <f t="shared" si="5"/>
        <v>416556.5</v>
      </c>
      <c r="AP54" s="69">
        <f t="shared" si="6"/>
        <v>-77501.37</v>
      </c>
    </row>
    <row r="55" spans="1:42" ht="15" thickBot="1" x14ac:dyDescent="0.25">
      <c r="A55" s="50" t="s">
        <v>369</v>
      </c>
      <c r="B55" s="50" t="s">
        <v>382</v>
      </c>
      <c r="C55" s="88">
        <v>3610</v>
      </c>
      <c r="D55" s="89" t="s">
        <v>739</v>
      </c>
      <c r="E55" s="56" t="s">
        <v>1836</v>
      </c>
      <c r="F55" s="123">
        <v>545302.57999999996</v>
      </c>
      <c r="G55" s="123">
        <v>84619.5</v>
      </c>
      <c r="H55" s="123">
        <v>72184.34</v>
      </c>
      <c r="K55" s="56">
        <v>884230.2</v>
      </c>
      <c r="L55" s="56">
        <v>397199.05</v>
      </c>
      <c r="O55" s="272">
        <v>15773</v>
      </c>
      <c r="P55" s="272">
        <v>73642.720000000001</v>
      </c>
      <c r="R55" s="272">
        <v>6227</v>
      </c>
      <c r="V55" s="56">
        <v>2217512.62</v>
      </c>
      <c r="W55" s="100">
        <v>343862.52</v>
      </c>
      <c r="Y55" s="100">
        <v>814.14</v>
      </c>
      <c r="AA55" s="100">
        <v>382057.5</v>
      </c>
      <c r="AC55" s="124">
        <v>461887.5</v>
      </c>
      <c r="AF55" s="124">
        <v>163802.4</v>
      </c>
      <c r="AG55" s="124">
        <v>100719.46</v>
      </c>
      <c r="AK55" s="99">
        <f t="shared" si="1"/>
        <v>702106.41999999993</v>
      </c>
      <c r="AL55" s="63">
        <f t="shared" si="2"/>
        <v>95642.72</v>
      </c>
      <c r="AM55" s="64">
        <f t="shared" si="3"/>
        <v>606463.69999999995</v>
      </c>
      <c r="AN55" s="60">
        <f t="shared" si="4"/>
        <v>726734.16</v>
      </c>
      <c r="AO55" s="59">
        <f t="shared" si="5"/>
        <v>726409.36</v>
      </c>
      <c r="AP55" s="69">
        <f t="shared" si="6"/>
        <v>324.80000000004657</v>
      </c>
    </row>
    <row r="56" spans="1:42" ht="15" thickBot="1" x14ac:dyDescent="0.25">
      <c r="A56" s="50" t="s">
        <v>369</v>
      </c>
      <c r="B56" s="50" t="s">
        <v>382</v>
      </c>
      <c r="C56" s="88">
        <v>4226</v>
      </c>
      <c r="D56" s="89" t="s">
        <v>740</v>
      </c>
      <c r="E56" s="56" t="s">
        <v>1837</v>
      </c>
      <c r="F56" s="123">
        <v>442344.86</v>
      </c>
      <c r="G56" s="123">
        <v>95991.5</v>
      </c>
      <c r="H56" s="123">
        <v>53064.31</v>
      </c>
      <c r="K56" s="56">
        <v>820898.48</v>
      </c>
      <c r="L56" s="56">
        <v>136870.62</v>
      </c>
      <c r="O56" s="272">
        <v>11800</v>
      </c>
      <c r="P56" s="272">
        <v>43464.25</v>
      </c>
      <c r="R56" s="272">
        <v>6736</v>
      </c>
      <c r="V56" s="56">
        <v>1921030.3</v>
      </c>
      <c r="W56" s="100">
        <v>330548.8</v>
      </c>
      <c r="Y56" s="100">
        <v>607.38</v>
      </c>
      <c r="AA56" s="100">
        <v>269115</v>
      </c>
      <c r="AC56" s="124">
        <v>371985</v>
      </c>
      <c r="AF56" s="124">
        <v>143126.82</v>
      </c>
      <c r="AG56" s="124">
        <v>94245.91</v>
      </c>
      <c r="AK56" s="99">
        <f t="shared" si="1"/>
        <v>591400.66999999993</v>
      </c>
      <c r="AL56" s="63">
        <f t="shared" si="2"/>
        <v>62000.25</v>
      </c>
      <c r="AM56" s="64">
        <f t="shared" si="3"/>
        <v>529400.41999999993</v>
      </c>
      <c r="AN56" s="60">
        <f t="shared" si="4"/>
        <v>600271.17999999993</v>
      </c>
      <c r="AO56" s="59">
        <f t="shared" si="5"/>
        <v>609357.73</v>
      </c>
      <c r="AP56" s="69">
        <f t="shared" si="6"/>
        <v>-9086.5500000000466</v>
      </c>
    </row>
    <row r="57" spans="1:42" ht="15" thickBot="1" x14ac:dyDescent="0.25">
      <c r="A57" s="50" t="s">
        <v>369</v>
      </c>
      <c r="B57" s="50" t="s">
        <v>382</v>
      </c>
      <c r="C57" s="88">
        <v>2265</v>
      </c>
      <c r="D57" s="89" t="s">
        <v>741</v>
      </c>
      <c r="E57" s="56" t="s">
        <v>1838</v>
      </c>
      <c r="F57" s="123">
        <v>267053.21000000002</v>
      </c>
      <c r="G57" s="123">
        <v>30641</v>
      </c>
      <c r="H57" s="123">
        <v>72943</v>
      </c>
      <c r="K57" s="56">
        <v>748745.27</v>
      </c>
      <c r="L57" s="56">
        <v>187458</v>
      </c>
      <c r="O57" s="272">
        <v>15760</v>
      </c>
      <c r="P57" s="272">
        <v>32424.16</v>
      </c>
      <c r="R57" s="272">
        <v>1288</v>
      </c>
      <c r="U57" s="56">
        <v>-2679.19</v>
      </c>
      <c r="V57" s="56">
        <v>1915444.77</v>
      </c>
      <c r="W57" s="100">
        <v>277441.95</v>
      </c>
      <c r="Y57" s="100">
        <v>149.21</v>
      </c>
      <c r="AA57" s="100">
        <v>362611.5</v>
      </c>
      <c r="AC57" s="124">
        <v>450271.5</v>
      </c>
      <c r="AF57" s="124">
        <v>118435.76</v>
      </c>
      <c r="AG57" s="124">
        <v>89315.58</v>
      </c>
      <c r="AI57" s="124">
        <v>2789</v>
      </c>
      <c r="AK57" s="99">
        <f t="shared" si="1"/>
        <v>370637.21</v>
      </c>
      <c r="AL57" s="63">
        <f t="shared" si="2"/>
        <v>49472.160000000003</v>
      </c>
      <c r="AM57" s="64">
        <f t="shared" si="3"/>
        <v>321165.05000000005</v>
      </c>
      <c r="AN57" s="60">
        <f t="shared" si="4"/>
        <v>640202.66</v>
      </c>
      <c r="AO57" s="59">
        <f t="shared" si="5"/>
        <v>660811.84</v>
      </c>
      <c r="AP57" s="69">
        <f t="shared" si="6"/>
        <v>-20609.179999999935</v>
      </c>
    </row>
    <row r="58" spans="1:42" ht="15" thickBot="1" x14ac:dyDescent="0.25">
      <c r="A58" s="50" t="s">
        <v>369</v>
      </c>
      <c r="B58" s="50" t="s">
        <v>382</v>
      </c>
      <c r="C58" s="88">
        <v>1848</v>
      </c>
      <c r="D58" s="89" t="s">
        <v>742</v>
      </c>
      <c r="E58" s="56" t="s">
        <v>1839</v>
      </c>
      <c r="F58" s="123">
        <v>131044.26</v>
      </c>
      <c r="G58" s="123">
        <v>34927.5</v>
      </c>
      <c r="H58" s="123">
        <v>16602.2</v>
      </c>
      <c r="K58" s="56">
        <v>720610.67</v>
      </c>
      <c r="L58" s="56">
        <v>182575.78</v>
      </c>
      <c r="O58" s="272">
        <v>12964</v>
      </c>
      <c r="P58" s="272">
        <v>26506.77</v>
      </c>
      <c r="R58" s="272">
        <v>1879</v>
      </c>
      <c r="U58" s="56">
        <v>-24.34</v>
      </c>
      <c r="V58" s="56">
        <v>1650781.62</v>
      </c>
      <c r="W58" s="100">
        <v>147906.64000000001</v>
      </c>
      <c r="Y58" s="100">
        <v>285.37</v>
      </c>
      <c r="AA58" s="100">
        <v>137119.5</v>
      </c>
      <c r="AC58" s="124">
        <v>214398.5</v>
      </c>
      <c r="AF58" s="124">
        <v>89818.01</v>
      </c>
      <c r="AG58" s="124">
        <v>84139.69</v>
      </c>
      <c r="AI58" s="124">
        <v>1708</v>
      </c>
      <c r="AK58" s="99">
        <f t="shared" si="1"/>
        <v>182573.96000000002</v>
      </c>
      <c r="AL58" s="63">
        <f t="shared" si="2"/>
        <v>41349.770000000004</v>
      </c>
      <c r="AM58" s="64">
        <f t="shared" si="3"/>
        <v>141224.19</v>
      </c>
      <c r="AN58" s="60">
        <f t="shared" si="4"/>
        <v>285311.51</v>
      </c>
      <c r="AO58" s="59">
        <f t="shared" si="5"/>
        <v>390064.2</v>
      </c>
      <c r="AP58" s="69">
        <f t="shared" si="6"/>
        <v>-104752.69</v>
      </c>
    </row>
    <row r="59" spans="1:42" ht="15" thickBot="1" x14ac:dyDescent="0.25">
      <c r="A59" s="50" t="s">
        <v>369</v>
      </c>
      <c r="B59" s="50" t="s">
        <v>382</v>
      </c>
      <c r="C59" s="88">
        <v>1945</v>
      </c>
      <c r="D59" s="89" t="s">
        <v>743</v>
      </c>
      <c r="E59" s="56" t="s">
        <v>1840</v>
      </c>
      <c r="F59" s="123">
        <v>90592.23</v>
      </c>
      <c r="G59" s="123">
        <v>48013</v>
      </c>
      <c r="H59" s="123">
        <v>30155</v>
      </c>
      <c r="K59" s="56">
        <v>945122.73</v>
      </c>
      <c r="L59" s="56">
        <v>155181.91</v>
      </c>
      <c r="O59" s="272">
        <v>810</v>
      </c>
      <c r="P59" s="272">
        <v>42242.3</v>
      </c>
      <c r="R59" s="272">
        <v>1569</v>
      </c>
      <c r="U59" s="56">
        <v>-108.11</v>
      </c>
      <c r="V59" s="56">
        <v>2032099.69</v>
      </c>
      <c r="W59" s="100">
        <v>271091.37</v>
      </c>
      <c r="AA59" s="100">
        <v>174510</v>
      </c>
      <c r="AC59" s="124">
        <v>299190</v>
      </c>
      <c r="AF59" s="124">
        <v>83526.58</v>
      </c>
      <c r="AG59" s="124">
        <v>88254.37</v>
      </c>
      <c r="AI59" s="124">
        <v>1515</v>
      </c>
      <c r="AK59" s="99">
        <f t="shared" si="1"/>
        <v>168760.22999999998</v>
      </c>
      <c r="AL59" s="63">
        <f t="shared" si="2"/>
        <v>44621.3</v>
      </c>
      <c r="AM59" s="64">
        <f t="shared" si="3"/>
        <v>124138.92999999998</v>
      </c>
      <c r="AN59" s="60">
        <f t="shared" si="4"/>
        <v>445601.37</v>
      </c>
      <c r="AO59" s="59">
        <f t="shared" si="5"/>
        <v>472485.95</v>
      </c>
      <c r="AP59" s="69">
        <f t="shared" si="6"/>
        <v>-26884.580000000016</v>
      </c>
    </row>
    <row r="60" spans="1:42" ht="15" thickBot="1" x14ac:dyDescent="0.25">
      <c r="A60" s="50" t="s">
        <v>369</v>
      </c>
      <c r="B60" s="50" t="s">
        <v>382</v>
      </c>
      <c r="C60" s="88">
        <v>4776</v>
      </c>
      <c r="D60" s="89" t="s">
        <v>744</v>
      </c>
      <c r="E60" s="56" t="s">
        <v>1841</v>
      </c>
      <c r="F60" s="123">
        <v>141134.78</v>
      </c>
      <c r="G60" s="123">
        <v>124179.5</v>
      </c>
      <c r="H60" s="123">
        <v>42450</v>
      </c>
      <c r="K60" s="56">
        <v>1529983.36</v>
      </c>
      <c r="L60" s="56">
        <v>152791.06</v>
      </c>
      <c r="O60" s="272">
        <v>39135</v>
      </c>
      <c r="P60" s="272">
        <v>78097.72</v>
      </c>
      <c r="R60" s="272">
        <v>7008</v>
      </c>
      <c r="V60" s="56">
        <v>1174038.5</v>
      </c>
      <c r="W60" s="100">
        <v>486359.8</v>
      </c>
      <c r="Y60" s="100">
        <v>225.07</v>
      </c>
      <c r="AA60" s="100">
        <v>241195.5</v>
      </c>
      <c r="AC60" s="124">
        <v>391015.5</v>
      </c>
      <c r="AF60" s="124">
        <v>233126.1</v>
      </c>
      <c r="AG60" s="124">
        <v>102154.12</v>
      </c>
      <c r="AK60" s="99">
        <f t="shared" si="1"/>
        <v>307764.28000000003</v>
      </c>
      <c r="AL60" s="63">
        <f t="shared" si="2"/>
        <v>124240.72</v>
      </c>
      <c r="AM60" s="64">
        <f t="shared" si="3"/>
        <v>183523.56000000003</v>
      </c>
      <c r="AN60" s="60">
        <f t="shared" si="4"/>
        <v>727780.37</v>
      </c>
      <c r="AO60" s="59">
        <f t="shared" si="5"/>
        <v>726295.72</v>
      </c>
      <c r="AP60" s="69">
        <f t="shared" si="6"/>
        <v>1484.6500000000233</v>
      </c>
    </row>
    <row r="61" spans="1:42" ht="15" thickBot="1" x14ac:dyDescent="0.25">
      <c r="A61" s="50" t="s">
        <v>369</v>
      </c>
      <c r="B61" s="50" t="s">
        <v>382</v>
      </c>
      <c r="C61" s="88">
        <v>5154</v>
      </c>
      <c r="D61" s="89" t="s">
        <v>745</v>
      </c>
      <c r="E61" s="56" t="s">
        <v>1842</v>
      </c>
      <c r="F61" s="123">
        <v>752086.01</v>
      </c>
      <c r="G61" s="123">
        <v>283231.5</v>
      </c>
      <c r="H61" s="123">
        <v>62590.39</v>
      </c>
      <c r="K61" s="56">
        <v>1057940.2</v>
      </c>
      <c r="L61" s="56">
        <v>587676.51</v>
      </c>
      <c r="O61" s="272">
        <v>29860</v>
      </c>
      <c r="P61" s="272">
        <v>87429.86</v>
      </c>
      <c r="R61" s="272">
        <v>9577</v>
      </c>
      <c r="U61" s="56">
        <v>-237.55</v>
      </c>
      <c r="V61" s="56">
        <v>3795531.45</v>
      </c>
      <c r="W61" s="100">
        <v>522780.34</v>
      </c>
      <c r="Y61" s="100">
        <v>1043.3</v>
      </c>
      <c r="AA61" s="100">
        <v>430878</v>
      </c>
      <c r="AC61" s="124">
        <v>594156</v>
      </c>
      <c r="AF61" s="124">
        <v>174628.77</v>
      </c>
      <c r="AG61" s="124">
        <v>189553.2</v>
      </c>
      <c r="AK61" s="99">
        <f t="shared" si="1"/>
        <v>1097907.8999999999</v>
      </c>
      <c r="AL61" s="63">
        <f t="shared" si="2"/>
        <v>126866.86</v>
      </c>
      <c r="AM61" s="64">
        <f t="shared" si="3"/>
        <v>971041.03999999992</v>
      </c>
      <c r="AN61" s="60">
        <f t="shared" si="4"/>
        <v>954701.64</v>
      </c>
      <c r="AO61" s="59">
        <f t="shared" si="5"/>
        <v>958337.97</v>
      </c>
      <c r="AP61" s="69">
        <f t="shared" si="6"/>
        <v>-3636.3299999999581</v>
      </c>
    </row>
    <row r="62" spans="1:42" ht="15" thickBot="1" x14ac:dyDescent="0.25">
      <c r="A62" s="50" t="s">
        <v>369</v>
      </c>
      <c r="B62" s="50" t="s">
        <v>382</v>
      </c>
      <c r="C62" s="88">
        <v>3300</v>
      </c>
      <c r="D62" s="89" t="s">
        <v>746</v>
      </c>
      <c r="E62" s="56" t="s">
        <v>1843</v>
      </c>
      <c r="F62" s="123">
        <v>38788.019999999997</v>
      </c>
      <c r="G62" s="123">
        <v>86502</v>
      </c>
      <c r="H62" s="123">
        <v>31712</v>
      </c>
      <c r="K62" s="56">
        <v>542427.09</v>
      </c>
      <c r="L62" s="56">
        <v>189476.35</v>
      </c>
      <c r="O62" s="272">
        <v>6208</v>
      </c>
      <c r="P62" s="272">
        <v>46628.13</v>
      </c>
      <c r="R62" s="272">
        <v>4532</v>
      </c>
      <c r="U62" s="56">
        <v>-630</v>
      </c>
      <c r="V62" s="56">
        <v>1606269.64</v>
      </c>
      <c r="W62" s="100">
        <v>278712.7</v>
      </c>
      <c r="AA62" s="100">
        <v>202744.5</v>
      </c>
      <c r="AC62" s="124">
        <v>298114.5</v>
      </c>
      <c r="AF62" s="124">
        <v>171649.03</v>
      </c>
      <c r="AG62" s="124">
        <v>98242.48</v>
      </c>
      <c r="AI62" s="124">
        <v>749</v>
      </c>
      <c r="AK62" s="99">
        <f t="shared" si="1"/>
        <v>157002.01999999999</v>
      </c>
      <c r="AL62" s="63">
        <f t="shared" si="2"/>
        <v>57368.13</v>
      </c>
      <c r="AM62" s="64">
        <f t="shared" si="3"/>
        <v>99633.889999999985</v>
      </c>
      <c r="AN62" s="60">
        <f t="shared" si="4"/>
        <v>481457.2</v>
      </c>
      <c r="AO62" s="59">
        <f t="shared" si="5"/>
        <v>568755.01</v>
      </c>
      <c r="AP62" s="69">
        <f t="shared" si="6"/>
        <v>-87297.81</v>
      </c>
    </row>
    <row r="63" spans="1:42" ht="15" thickBot="1" x14ac:dyDescent="0.25">
      <c r="A63" s="50" t="s">
        <v>369</v>
      </c>
      <c r="B63" s="50" t="s">
        <v>382</v>
      </c>
      <c r="C63" s="88">
        <v>2046</v>
      </c>
      <c r="D63" s="89" t="s">
        <v>747</v>
      </c>
      <c r="E63" s="56" t="s">
        <v>1844</v>
      </c>
      <c r="F63" s="123">
        <v>187830.83</v>
      </c>
      <c r="G63" s="123">
        <v>127131.5</v>
      </c>
      <c r="H63" s="123">
        <v>26657</v>
      </c>
      <c r="K63" s="56">
        <v>518661.17</v>
      </c>
      <c r="L63" s="56">
        <v>139937.57999999999</v>
      </c>
      <c r="O63" s="272">
        <v>7500</v>
      </c>
      <c r="P63" s="272">
        <v>45574.6</v>
      </c>
      <c r="R63" s="272">
        <v>11149.44</v>
      </c>
      <c r="S63" s="56">
        <v>14282.8</v>
      </c>
      <c r="U63" s="56">
        <v>-214.2</v>
      </c>
      <c r="V63" s="56">
        <v>2640334.33</v>
      </c>
      <c r="W63" s="100">
        <v>173601.77</v>
      </c>
      <c r="AA63" s="100">
        <v>257445</v>
      </c>
      <c r="AC63" s="124">
        <v>257445</v>
      </c>
      <c r="AF63" s="124">
        <v>125724.96</v>
      </c>
      <c r="AG63" s="124">
        <v>66508.7</v>
      </c>
      <c r="AI63" s="124">
        <v>1771</v>
      </c>
      <c r="AK63" s="99">
        <f t="shared" si="1"/>
        <v>341619.32999999996</v>
      </c>
      <c r="AL63" s="63">
        <f t="shared" si="2"/>
        <v>64224.04</v>
      </c>
      <c r="AM63" s="64">
        <f t="shared" si="3"/>
        <v>277395.28999999998</v>
      </c>
      <c r="AN63" s="60">
        <f t="shared" si="4"/>
        <v>431046.77</v>
      </c>
      <c r="AO63" s="59">
        <f t="shared" si="5"/>
        <v>451449.66000000003</v>
      </c>
      <c r="AP63" s="69">
        <f t="shared" si="6"/>
        <v>-20402.890000000014</v>
      </c>
    </row>
    <row r="64" spans="1:42" ht="15" thickBot="1" x14ac:dyDescent="0.25">
      <c r="A64" s="50" t="s">
        <v>369</v>
      </c>
      <c r="B64" s="50" t="s">
        <v>382</v>
      </c>
      <c r="C64" s="88">
        <v>1475</v>
      </c>
      <c r="D64" s="89" t="s">
        <v>748</v>
      </c>
      <c r="E64" s="56" t="s">
        <v>1906</v>
      </c>
      <c r="F64" s="123">
        <v>84236.78</v>
      </c>
      <c r="G64" s="123">
        <v>54128</v>
      </c>
      <c r="H64" s="123">
        <v>9452.9599999999991</v>
      </c>
      <c r="K64" s="56">
        <v>1654246.13</v>
      </c>
      <c r="L64" s="56">
        <v>161025.99</v>
      </c>
      <c r="O64" s="272">
        <v>15840</v>
      </c>
      <c r="P64" s="272">
        <v>30899.57</v>
      </c>
      <c r="R64" s="272">
        <v>2288</v>
      </c>
      <c r="U64" s="56">
        <v>-15.66</v>
      </c>
      <c r="V64" s="56">
        <v>2029021.21</v>
      </c>
      <c r="W64" s="100">
        <v>78060.22</v>
      </c>
      <c r="Y64" s="100">
        <v>48.44</v>
      </c>
      <c r="AA64" s="100">
        <v>157090.5</v>
      </c>
      <c r="AC64" s="124">
        <v>157090.5</v>
      </c>
      <c r="AF64" s="124">
        <v>77828.91</v>
      </c>
      <c r="AG64" s="124">
        <v>105667.58</v>
      </c>
      <c r="AI64" s="124">
        <v>1644.5</v>
      </c>
      <c r="AK64" s="99">
        <f t="shared" si="1"/>
        <v>147817.74</v>
      </c>
      <c r="AL64" s="63">
        <f t="shared" si="2"/>
        <v>49027.57</v>
      </c>
      <c r="AM64" s="64">
        <f t="shared" si="3"/>
        <v>98790.169999999984</v>
      </c>
      <c r="AN64" s="60">
        <f t="shared" si="4"/>
        <v>235199.16</v>
      </c>
      <c r="AO64" s="59">
        <f t="shared" si="5"/>
        <v>342231.49</v>
      </c>
      <c r="AP64" s="69">
        <f t="shared" si="6"/>
        <v>-107032.32999999999</v>
      </c>
    </row>
    <row r="65" spans="1:42" ht="15" thickBot="1" x14ac:dyDescent="0.25">
      <c r="A65" s="50" t="s">
        <v>385</v>
      </c>
      <c r="B65" s="50" t="s">
        <v>386</v>
      </c>
      <c r="C65" s="88">
        <v>1295</v>
      </c>
      <c r="D65" s="89" t="s">
        <v>749</v>
      </c>
      <c r="E65" s="56" t="s">
        <v>1845</v>
      </c>
      <c r="F65" s="123">
        <v>679436.89</v>
      </c>
      <c r="G65" s="123">
        <v>0</v>
      </c>
      <c r="H65" s="123">
        <v>22157.49</v>
      </c>
      <c r="K65" s="56">
        <v>2407026.91</v>
      </c>
      <c r="L65" s="56">
        <v>1007.78</v>
      </c>
      <c r="O65" s="272">
        <v>13186</v>
      </c>
      <c r="P65" s="272">
        <v>26250</v>
      </c>
      <c r="U65" s="56">
        <v>268</v>
      </c>
      <c r="V65" s="56">
        <v>849648.43</v>
      </c>
      <c r="W65" s="100">
        <v>437110.66</v>
      </c>
      <c r="AA65" s="100">
        <v>351668.5</v>
      </c>
      <c r="AB65" s="100">
        <v>21500</v>
      </c>
      <c r="AC65" s="124">
        <v>353168.5</v>
      </c>
      <c r="AF65" s="124">
        <v>104463.93</v>
      </c>
      <c r="AG65" s="124">
        <v>36423.949999999997</v>
      </c>
      <c r="AK65" s="99">
        <f t="shared" si="1"/>
        <v>701594.38</v>
      </c>
      <c r="AL65" s="63">
        <f t="shared" si="2"/>
        <v>39436</v>
      </c>
      <c r="AM65" s="64">
        <f t="shared" si="3"/>
        <v>662158.38</v>
      </c>
      <c r="AN65" s="60">
        <f t="shared" si="4"/>
        <v>810279.15999999992</v>
      </c>
      <c r="AO65" s="59">
        <f t="shared" si="5"/>
        <v>494056.38</v>
      </c>
      <c r="AP65" s="69">
        <f t="shared" si="6"/>
        <v>316222.77999999991</v>
      </c>
    </row>
    <row r="66" spans="1:42" ht="15" thickBot="1" x14ac:dyDescent="0.25">
      <c r="A66" s="50" t="s">
        <v>385</v>
      </c>
      <c r="B66" s="50" t="s">
        <v>386</v>
      </c>
      <c r="C66" s="88">
        <v>1368</v>
      </c>
      <c r="D66" s="89" t="s">
        <v>750</v>
      </c>
      <c r="E66" s="56" t="s">
        <v>1846</v>
      </c>
      <c r="F66" s="123">
        <v>866520.21</v>
      </c>
      <c r="G66" s="123">
        <v>0</v>
      </c>
      <c r="H66" s="123">
        <v>16298.28</v>
      </c>
      <c r="K66" s="56">
        <v>659587.6</v>
      </c>
      <c r="L66" s="56">
        <v>29373.88</v>
      </c>
      <c r="O66" s="272">
        <v>0</v>
      </c>
      <c r="R66" s="272">
        <v>0</v>
      </c>
      <c r="U66" s="56">
        <v>-50621.01</v>
      </c>
      <c r="V66" s="56">
        <v>236925.61</v>
      </c>
      <c r="W66" s="100">
        <v>449958.14</v>
      </c>
      <c r="X66" s="100">
        <v>28800</v>
      </c>
      <c r="AA66" s="100">
        <v>312333</v>
      </c>
      <c r="AB66" s="100">
        <v>21500</v>
      </c>
      <c r="AC66" s="124">
        <v>313833</v>
      </c>
      <c r="AF66" s="124">
        <v>89860.479999999996</v>
      </c>
      <c r="AG66" s="124">
        <v>47216.63</v>
      </c>
      <c r="AK66" s="99">
        <f t="shared" si="1"/>
        <v>882818.49</v>
      </c>
      <c r="AL66" s="63">
        <f t="shared" si="2"/>
        <v>0</v>
      </c>
      <c r="AM66" s="64">
        <f t="shared" si="3"/>
        <v>882818.49</v>
      </c>
      <c r="AN66" s="60">
        <f t="shared" si="4"/>
        <v>812591.14</v>
      </c>
      <c r="AO66" s="59">
        <f t="shared" si="5"/>
        <v>450910.11</v>
      </c>
      <c r="AP66" s="69">
        <f t="shared" si="6"/>
        <v>361681.03</v>
      </c>
    </row>
    <row r="67" spans="1:42" ht="15" thickBot="1" x14ac:dyDescent="0.25">
      <c r="A67" s="50" t="s">
        <v>385</v>
      </c>
      <c r="B67" s="50" t="s">
        <v>386</v>
      </c>
      <c r="C67" s="88">
        <v>2588</v>
      </c>
      <c r="D67" s="89" t="s">
        <v>751</v>
      </c>
      <c r="E67" s="56" t="s">
        <v>1847</v>
      </c>
      <c r="F67" s="123">
        <v>659408.66</v>
      </c>
      <c r="G67" s="123">
        <v>0</v>
      </c>
      <c r="H67" s="123">
        <v>71347.23</v>
      </c>
      <c r="K67" s="56">
        <v>656664.48</v>
      </c>
      <c r="L67" s="56">
        <v>53501.24</v>
      </c>
      <c r="O67" s="272">
        <v>9200</v>
      </c>
      <c r="P67" s="272">
        <v>32059</v>
      </c>
      <c r="R67" s="272">
        <v>0</v>
      </c>
      <c r="U67" s="56">
        <v>-38.590000000000003</v>
      </c>
      <c r="V67" s="56">
        <v>1982889.72</v>
      </c>
      <c r="W67" s="100">
        <v>543412.67000000004</v>
      </c>
      <c r="AA67" s="100">
        <v>302626.5</v>
      </c>
      <c r="AB67" s="100">
        <v>21500</v>
      </c>
      <c r="AC67" s="124">
        <v>352006.5</v>
      </c>
      <c r="AF67" s="124">
        <v>143348.01</v>
      </c>
      <c r="AG67" s="124">
        <v>37992.68</v>
      </c>
      <c r="AK67" s="99">
        <f t="shared" si="1"/>
        <v>730755.89</v>
      </c>
      <c r="AL67" s="63">
        <f t="shared" si="2"/>
        <v>41259</v>
      </c>
      <c r="AM67" s="64">
        <f t="shared" si="3"/>
        <v>689496.89</v>
      </c>
      <c r="AN67" s="60">
        <f t="shared" si="4"/>
        <v>867539.17</v>
      </c>
      <c r="AO67" s="59">
        <f t="shared" si="5"/>
        <v>533347.19000000006</v>
      </c>
      <c r="AP67" s="69">
        <f t="shared" si="6"/>
        <v>334191.98</v>
      </c>
    </row>
    <row r="68" spans="1:42" ht="15" thickBot="1" x14ac:dyDescent="0.25">
      <c r="A68" s="50" t="s">
        <v>385</v>
      </c>
      <c r="B68" s="50" t="s">
        <v>386</v>
      </c>
      <c r="C68" s="88">
        <v>1190</v>
      </c>
      <c r="D68" s="89" t="s">
        <v>752</v>
      </c>
      <c r="E68" s="56" t="s">
        <v>1848</v>
      </c>
      <c r="F68" s="123">
        <v>679276.74</v>
      </c>
      <c r="G68" s="123">
        <v>0</v>
      </c>
      <c r="H68" s="123">
        <v>72907.740000000005</v>
      </c>
      <c r="K68" s="56">
        <v>817187.93</v>
      </c>
      <c r="L68" s="56">
        <v>63570.1</v>
      </c>
      <c r="O68" s="272">
        <v>10958</v>
      </c>
      <c r="P68" s="272">
        <v>24784.89</v>
      </c>
      <c r="R68" s="272">
        <v>0</v>
      </c>
      <c r="U68" s="56">
        <v>546.70000000000005</v>
      </c>
      <c r="V68" s="56">
        <v>2283492.7400000002</v>
      </c>
      <c r="W68" s="100">
        <v>478821.42</v>
      </c>
      <c r="X68" s="100">
        <v>28000</v>
      </c>
      <c r="AA68" s="100">
        <v>300963</v>
      </c>
      <c r="AB68" s="100">
        <v>21500</v>
      </c>
      <c r="AC68" s="124">
        <v>342563</v>
      </c>
      <c r="AF68" s="124">
        <v>130894.11</v>
      </c>
      <c r="AG68" s="124">
        <v>46209.7</v>
      </c>
      <c r="AK68" s="99">
        <f t="shared" si="1"/>
        <v>752184.48</v>
      </c>
      <c r="AL68" s="63">
        <f t="shared" si="2"/>
        <v>35742.89</v>
      </c>
      <c r="AM68" s="64">
        <f t="shared" si="3"/>
        <v>716441.59</v>
      </c>
      <c r="AN68" s="60">
        <f t="shared" si="4"/>
        <v>829284.41999999993</v>
      </c>
      <c r="AO68" s="59">
        <f t="shared" si="5"/>
        <v>519666.81</v>
      </c>
      <c r="AP68" s="69">
        <f t="shared" si="6"/>
        <v>309617.60999999993</v>
      </c>
    </row>
    <row r="69" spans="1:42" ht="15" thickBot="1" x14ac:dyDescent="0.25">
      <c r="A69" s="50" t="s">
        <v>385</v>
      </c>
      <c r="B69" s="50" t="s">
        <v>386</v>
      </c>
      <c r="C69" s="88">
        <v>897</v>
      </c>
      <c r="D69" s="89" t="s">
        <v>753</v>
      </c>
      <c r="E69" s="56" t="s">
        <v>1903</v>
      </c>
      <c r="F69" s="123">
        <v>474640.72</v>
      </c>
      <c r="G69" s="123">
        <v>0</v>
      </c>
      <c r="H69" s="123">
        <v>21968.85</v>
      </c>
      <c r="K69" s="56">
        <v>2147741.2799999998</v>
      </c>
      <c r="L69" s="56">
        <v>80133.7</v>
      </c>
      <c r="O69" s="272">
        <v>14571</v>
      </c>
      <c r="P69" s="272">
        <v>17730.3</v>
      </c>
      <c r="V69" s="56">
        <v>355552.49</v>
      </c>
      <c r="W69" s="100">
        <v>439426.15</v>
      </c>
      <c r="AA69" s="100">
        <v>139342.5</v>
      </c>
      <c r="AB69" s="100">
        <v>20000</v>
      </c>
      <c r="AC69" s="124">
        <v>187222.5</v>
      </c>
      <c r="AF69" s="124">
        <v>124267.73</v>
      </c>
      <c r="AG69" s="124">
        <v>39433.64</v>
      </c>
      <c r="AK69" s="99">
        <f t="shared" ref="AK69:AK130" si="7">SUM(F69:I69)</f>
        <v>496609.56999999995</v>
      </c>
      <c r="AL69" s="63">
        <f t="shared" ref="AL69:AL130" si="8">SUM(O69:R69)</f>
        <v>32301.3</v>
      </c>
      <c r="AM69" s="64">
        <f t="shared" ref="AM69:AM130" si="9">AK69-AL69</f>
        <v>464308.26999999996</v>
      </c>
      <c r="AN69" s="60">
        <f t="shared" ref="AN69:AN130" si="10">SUM(W69:AB69)</f>
        <v>598768.65</v>
      </c>
      <c r="AO69" s="59">
        <f t="shared" ref="AO69:AO130" si="11">SUM(AC69:AJ69)</f>
        <v>350923.87</v>
      </c>
      <c r="AP69" s="69">
        <f t="shared" ref="AP69:AP130" si="12">AN69-AO69</f>
        <v>247844.78000000003</v>
      </c>
    </row>
    <row r="70" spans="1:42" ht="15" thickBot="1" x14ac:dyDescent="0.25">
      <c r="A70" s="50" t="s">
        <v>389</v>
      </c>
      <c r="B70" s="50" t="s">
        <v>390</v>
      </c>
      <c r="C70" s="88">
        <v>2172</v>
      </c>
      <c r="D70" s="89" t="s">
        <v>754</v>
      </c>
      <c r="E70" s="56" t="s">
        <v>1849</v>
      </c>
      <c r="F70" s="123">
        <v>152989.22</v>
      </c>
      <c r="G70" s="123">
        <v>69115</v>
      </c>
      <c r="H70" s="123">
        <v>23757.31</v>
      </c>
      <c r="K70" s="56">
        <v>155607.72</v>
      </c>
      <c r="L70" s="56">
        <v>193783.27</v>
      </c>
      <c r="O70" s="272">
        <v>0</v>
      </c>
      <c r="R70" s="272">
        <v>968.24</v>
      </c>
      <c r="V70" s="56">
        <v>547255.34</v>
      </c>
      <c r="W70" s="100">
        <v>332792.75</v>
      </c>
      <c r="AA70" s="100">
        <v>243222</v>
      </c>
      <c r="AB70" s="100">
        <v>1500</v>
      </c>
      <c r="AC70" s="124">
        <v>301452</v>
      </c>
      <c r="AF70" s="124">
        <v>256422.14</v>
      </c>
      <c r="AG70" s="124">
        <v>28438.68</v>
      </c>
      <c r="AJ70" s="124">
        <v>60000</v>
      </c>
      <c r="AK70" s="99">
        <f t="shared" si="7"/>
        <v>245861.53</v>
      </c>
      <c r="AL70" s="63">
        <f t="shared" si="8"/>
        <v>968.24</v>
      </c>
      <c r="AM70" s="64">
        <f t="shared" si="9"/>
        <v>244893.29</v>
      </c>
      <c r="AN70" s="60">
        <f t="shared" si="10"/>
        <v>577514.75</v>
      </c>
      <c r="AO70" s="59">
        <f t="shared" si="11"/>
        <v>646312.82000000007</v>
      </c>
      <c r="AP70" s="69">
        <f t="shared" si="12"/>
        <v>-68798.070000000065</v>
      </c>
    </row>
    <row r="71" spans="1:42" ht="15" thickBot="1" x14ac:dyDescent="0.25">
      <c r="A71" s="50" t="s">
        <v>389</v>
      </c>
      <c r="B71" s="50" t="s">
        <v>390</v>
      </c>
      <c r="C71" s="88">
        <v>3964</v>
      </c>
      <c r="D71" s="89" t="s">
        <v>755</v>
      </c>
      <c r="E71" s="56" t="s">
        <v>1850</v>
      </c>
      <c r="F71" s="123">
        <v>880748.72</v>
      </c>
      <c r="G71" s="123">
        <v>126927</v>
      </c>
      <c r="H71" s="123">
        <v>50313.8</v>
      </c>
      <c r="K71" s="56">
        <v>356917.58</v>
      </c>
      <c r="L71" s="56">
        <v>284639.53999999998</v>
      </c>
      <c r="O71" s="272">
        <v>0</v>
      </c>
      <c r="P71" s="272">
        <v>31160</v>
      </c>
      <c r="R71" s="272">
        <v>1021.4</v>
      </c>
      <c r="V71" s="56">
        <v>2767861</v>
      </c>
      <c r="W71" s="100">
        <v>688281.56</v>
      </c>
      <c r="AA71" s="100">
        <v>357252.9</v>
      </c>
      <c r="AB71" s="100">
        <v>16485</v>
      </c>
      <c r="AC71" s="124">
        <v>565172.9</v>
      </c>
      <c r="AF71" s="124">
        <v>196638.02</v>
      </c>
      <c r="AG71" s="124">
        <v>66572.149999999994</v>
      </c>
      <c r="AJ71" s="124">
        <v>9050</v>
      </c>
      <c r="AK71" s="99">
        <f t="shared" si="7"/>
        <v>1057989.52</v>
      </c>
      <c r="AL71" s="63">
        <f t="shared" si="8"/>
        <v>32181.4</v>
      </c>
      <c r="AM71" s="64">
        <f t="shared" si="9"/>
        <v>1025808.12</v>
      </c>
      <c r="AN71" s="60">
        <f t="shared" si="10"/>
        <v>1062019.46</v>
      </c>
      <c r="AO71" s="59">
        <f t="shared" si="11"/>
        <v>837433.07000000007</v>
      </c>
      <c r="AP71" s="69">
        <f t="shared" si="12"/>
        <v>224586.3899999999</v>
      </c>
    </row>
    <row r="72" spans="1:42" ht="15" thickBot="1" x14ac:dyDescent="0.25">
      <c r="A72" s="50" t="s">
        <v>389</v>
      </c>
      <c r="B72" s="50" t="s">
        <v>390</v>
      </c>
      <c r="C72" s="88">
        <v>1537</v>
      </c>
      <c r="D72" s="89" t="s">
        <v>756</v>
      </c>
      <c r="E72" s="56" t="s">
        <v>1851</v>
      </c>
      <c r="F72" s="123">
        <v>163201.85999999999</v>
      </c>
      <c r="G72" s="123">
        <v>0</v>
      </c>
      <c r="H72" s="123">
        <v>73495.03</v>
      </c>
      <c r="K72" s="56">
        <v>63363.75</v>
      </c>
      <c r="L72" s="56">
        <v>150900.64000000001</v>
      </c>
      <c r="O72" s="272">
        <v>0</v>
      </c>
      <c r="P72" s="272">
        <v>38989.79</v>
      </c>
      <c r="R72" s="272">
        <v>486.79</v>
      </c>
      <c r="U72" s="56">
        <v>5117.6499999999996</v>
      </c>
      <c r="V72" s="56">
        <v>432862.99</v>
      </c>
      <c r="W72" s="100">
        <v>156687.94</v>
      </c>
      <c r="AA72" s="100">
        <v>272464.5</v>
      </c>
      <c r="AB72" s="100">
        <v>1000</v>
      </c>
      <c r="AC72" s="124">
        <v>273464.5</v>
      </c>
      <c r="AF72" s="124">
        <v>121740.41</v>
      </c>
      <c r="AG72" s="124">
        <v>25347.73</v>
      </c>
      <c r="AK72" s="99">
        <f t="shared" si="7"/>
        <v>236696.88999999998</v>
      </c>
      <c r="AL72" s="63">
        <f t="shared" si="8"/>
        <v>39476.58</v>
      </c>
      <c r="AM72" s="64">
        <f t="shared" si="9"/>
        <v>197220.31</v>
      </c>
      <c r="AN72" s="60">
        <f t="shared" si="10"/>
        <v>430152.44</v>
      </c>
      <c r="AO72" s="59">
        <f t="shared" si="11"/>
        <v>420552.64</v>
      </c>
      <c r="AP72" s="69">
        <f t="shared" si="12"/>
        <v>9599.7999999999884</v>
      </c>
    </row>
    <row r="73" spans="1:42" ht="15" thickBot="1" x14ac:dyDescent="0.25">
      <c r="A73" s="50" t="s">
        <v>389</v>
      </c>
      <c r="B73" s="50" t="s">
        <v>390</v>
      </c>
      <c r="C73" s="88">
        <v>1440</v>
      </c>
      <c r="D73" s="89" t="s">
        <v>757</v>
      </c>
      <c r="E73" s="56" t="s">
        <v>1852</v>
      </c>
      <c r="F73" s="123">
        <v>102325.41</v>
      </c>
      <c r="G73" s="123">
        <v>0</v>
      </c>
      <c r="H73" s="123">
        <v>27623.64</v>
      </c>
      <c r="K73" s="56">
        <v>391542.05</v>
      </c>
      <c r="L73" s="56">
        <v>112058.51</v>
      </c>
      <c r="O73" s="272">
        <v>0</v>
      </c>
      <c r="P73" s="272">
        <v>63584.57</v>
      </c>
      <c r="R73" s="272">
        <v>178.5</v>
      </c>
      <c r="V73" s="56">
        <v>923490.75</v>
      </c>
      <c r="W73" s="100">
        <v>126975.67999999999</v>
      </c>
      <c r="AA73" s="100">
        <v>335242</v>
      </c>
      <c r="AB73" s="100">
        <v>61040</v>
      </c>
      <c r="AC73" s="124">
        <v>456292</v>
      </c>
      <c r="AF73" s="124">
        <v>138977.32999999999</v>
      </c>
      <c r="AG73" s="124">
        <v>30867</v>
      </c>
      <c r="AK73" s="99">
        <f t="shared" si="7"/>
        <v>129949.05</v>
      </c>
      <c r="AL73" s="63">
        <f t="shared" si="8"/>
        <v>63763.07</v>
      </c>
      <c r="AM73" s="64">
        <f t="shared" si="9"/>
        <v>66185.98000000001</v>
      </c>
      <c r="AN73" s="60">
        <f t="shared" si="10"/>
        <v>523257.68</v>
      </c>
      <c r="AO73" s="59">
        <f t="shared" si="11"/>
        <v>626136.32999999996</v>
      </c>
      <c r="AP73" s="69">
        <f t="shared" si="12"/>
        <v>-102878.64999999997</v>
      </c>
    </row>
    <row r="74" spans="1:42" ht="15" thickBot="1" x14ac:dyDescent="0.25">
      <c r="A74" s="50" t="s">
        <v>389</v>
      </c>
      <c r="B74" s="50" t="s">
        <v>390</v>
      </c>
      <c r="C74" s="88">
        <v>1880</v>
      </c>
      <c r="D74" s="89" t="s">
        <v>758</v>
      </c>
      <c r="E74" s="56" t="s">
        <v>1853</v>
      </c>
      <c r="F74" s="123">
        <v>189904.56</v>
      </c>
      <c r="G74" s="123">
        <v>0</v>
      </c>
      <c r="H74" s="123">
        <v>20405.97</v>
      </c>
      <c r="K74" s="56">
        <v>105704.02</v>
      </c>
      <c r="L74" s="56">
        <v>195972.99</v>
      </c>
      <c r="O74" s="272">
        <v>30</v>
      </c>
      <c r="R74" s="272">
        <v>1433.58</v>
      </c>
      <c r="V74" s="56">
        <v>606181.84</v>
      </c>
      <c r="W74" s="100">
        <v>279011.90000000002</v>
      </c>
      <c r="AA74" s="100">
        <v>253071</v>
      </c>
      <c r="AB74" s="100">
        <v>1500</v>
      </c>
      <c r="AC74" s="124">
        <v>310981</v>
      </c>
      <c r="AE74" s="124">
        <v>2344</v>
      </c>
      <c r="AF74" s="124">
        <v>165216.12</v>
      </c>
      <c r="AG74" s="124">
        <v>19614.23</v>
      </c>
      <c r="AH74" s="124">
        <v>1757.5</v>
      </c>
      <c r="AK74" s="99">
        <f t="shared" si="7"/>
        <v>210310.53</v>
      </c>
      <c r="AL74" s="63">
        <f t="shared" si="8"/>
        <v>1463.58</v>
      </c>
      <c r="AM74" s="64">
        <f t="shared" si="9"/>
        <v>208846.95</v>
      </c>
      <c r="AN74" s="60">
        <f t="shared" si="10"/>
        <v>533582.9</v>
      </c>
      <c r="AO74" s="59">
        <f t="shared" si="11"/>
        <v>499912.85</v>
      </c>
      <c r="AP74" s="69">
        <f t="shared" si="12"/>
        <v>33670.050000000047</v>
      </c>
    </row>
    <row r="75" spans="1:42" ht="15" thickBot="1" x14ac:dyDescent="0.25">
      <c r="A75" s="50" t="s">
        <v>389</v>
      </c>
      <c r="B75" s="50" t="s">
        <v>390</v>
      </c>
      <c r="C75" s="88">
        <v>2455</v>
      </c>
      <c r="D75" s="89" t="s">
        <v>759</v>
      </c>
      <c r="E75" s="56" t="s">
        <v>1854</v>
      </c>
      <c r="F75" s="123">
        <v>261126.95</v>
      </c>
      <c r="G75" s="123">
        <v>98892</v>
      </c>
      <c r="H75" s="123">
        <v>56371.6</v>
      </c>
      <c r="K75" s="56">
        <v>171607.65</v>
      </c>
      <c r="L75" s="56">
        <v>200046.31</v>
      </c>
      <c r="O75" s="272">
        <v>0</v>
      </c>
      <c r="P75" s="272">
        <v>30282.07</v>
      </c>
      <c r="R75" s="272">
        <v>278.51</v>
      </c>
      <c r="U75" s="56">
        <v>4002.41</v>
      </c>
      <c r="V75" s="56">
        <v>1832865.74</v>
      </c>
      <c r="W75" s="100">
        <v>283831.33</v>
      </c>
      <c r="AA75" s="100">
        <v>336535.5</v>
      </c>
      <c r="AB75" s="100">
        <v>93696</v>
      </c>
      <c r="AC75" s="124">
        <v>425905.5</v>
      </c>
      <c r="AF75" s="124">
        <v>151420.18</v>
      </c>
      <c r="AG75" s="124">
        <v>34934.53</v>
      </c>
      <c r="AK75" s="99">
        <f t="shared" si="7"/>
        <v>416390.55</v>
      </c>
      <c r="AL75" s="63">
        <f t="shared" si="8"/>
        <v>30560.579999999998</v>
      </c>
      <c r="AM75" s="64">
        <f t="shared" si="9"/>
        <v>385829.97</v>
      </c>
      <c r="AN75" s="60">
        <f t="shared" si="10"/>
        <v>714062.83000000007</v>
      </c>
      <c r="AO75" s="59">
        <f t="shared" si="11"/>
        <v>612260.21</v>
      </c>
      <c r="AP75" s="69">
        <f t="shared" si="12"/>
        <v>101802.62000000011</v>
      </c>
    </row>
    <row r="76" spans="1:42" ht="15" thickBot="1" x14ac:dyDescent="0.25">
      <c r="A76" s="50" t="s">
        <v>393</v>
      </c>
      <c r="B76" s="50" t="s">
        <v>394</v>
      </c>
      <c r="C76" s="88">
        <v>1765</v>
      </c>
      <c r="D76" s="89" t="s">
        <v>760</v>
      </c>
      <c r="E76" s="56" t="s">
        <v>1855</v>
      </c>
      <c r="F76" s="123">
        <v>159473.69</v>
      </c>
      <c r="G76" s="123">
        <v>0</v>
      </c>
      <c r="H76" s="123">
        <v>22577.8</v>
      </c>
      <c r="K76" s="56">
        <v>754463.32</v>
      </c>
      <c r="L76" s="56">
        <v>-29071.64</v>
      </c>
      <c r="P76" s="272">
        <v>30728.7</v>
      </c>
      <c r="R76" s="272">
        <v>7.9</v>
      </c>
      <c r="V76" s="56">
        <v>1701541.88</v>
      </c>
      <c r="W76" s="100">
        <v>207266.14</v>
      </c>
      <c r="AA76" s="100">
        <v>216660</v>
      </c>
      <c r="AC76" s="124">
        <v>301905</v>
      </c>
      <c r="AF76" s="124">
        <v>100707.44</v>
      </c>
      <c r="AG76" s="124">
        <v>23059.25</v>
      </c>
      <c r="AJ76" s="124">
        <v>500</v>
      </c>
      <c r="AK76" s="99">
        <f t="shared" si="7"/>
        <v>182051.49</v>
      </c>
      <c r="AL76" s="63">
        <f t="shared" si="8"/>
        <v>30736.600000000002</v>
      </c>
      <c r="AM76" s="64">
        <f t="shared" si="9"/>
        <v>151314.88999999998</v>
      </c>
      <c r="AN76" s="60">
        <f t="shared" si="10"/>
        <v>423926.14</v>
      </c>
      <c r="AO76" s="59">
        <f t="shared" si="11"/>
        <v>426171.69</v>
      </c>
      <c r="AP76" s="69">
        <f t="shared" si="12"/>
        <v>-2245.5499999999884</v>
      </c>
    </row>
    <row r="77" spans="1:42" ht="15" thickBot="1" x14ac:dyDescent="0.25">
      <c r="A77" s="50" t="s">
        <v>393</v>
      </c>
      <c r="B77" s="50" t="s">
        <v>394</v>
      </c>
      <c r="C77" s="88">
        <v>2349</v>
      </c>
      <c r="D77" s="89" t="s">
        <v>761</v>
      </c>
      <c r="E77" s="56" t="s">
        <v>1856</v>
      </c>
      <c r="F77" s="123">
        <v>190783.74</v>
      </c>
      <c r="G77" s="123">
        <v>0</v>
      </c>
      <c r="H77" s="123">
        <v>44432.87</v>
      </c>
      <c r="K77" s="56">
        <v>1110697.54</v>
      </c>
      <c r="L77" s="56">
        <v>104529.39</v>
      </c>
      <c r="O77" s="272">
        <v>1490</v>
      </c>
      <c r="P77" s="272">
        <v>8358.59</v>
      </c>
      <c r="R77" s="272">
        <v>533.87</v>
      </c>
      <c r="U77" s="56">
        <v>1250</v>
      </c>
      <c r="V77" s="56">
        <v>2052419.41</v>
      </c>
      <c r="W77" s="100">
        <v>225631.42</v>
      </c>
      <c r="AA77" s="100">
        <v>406749</v>
      </c>
      <c r="AC77" s="124">
        <v>525894</v>
      </c>
      <c r="AF77" s="124">
        <v>141636.04</v>
      </c>
      <c r="AG77" s="124">
        <v>6473.76</v>
      </c>
      <c r="AK77" s="99">
        <f t="shared" si="7"/>
        <v>235216.61</v>
      </c>
      <c r="AL77" s="63">
        <f t="shared" si="8"/>
        <v>10382.460000000001</v>
      </c>
      <c r="AM77" s="64">
        <f t="shared" si="9"/>
        <v>224834.15</v>
      </c>
      <c r="AN77" s="60">
        <f t="shared" si="10"/>
        <v>632380.42000000004</v>
      </c>
      <c r="AO77" s="59">
        <f t="shared" si="11"/>
        <v>674003.8</v>
      </c>
      <c r="AP77" s="69">
        <f t="shared" si="12"/>
        <v>-41623.380000000005</v>
      </c>
    </row>
    <row r="78" spans="1:42" ht="15" thickBot="1" x14ac:dyDescent="0.25">
      <c r="A78" s="50" t="s">
        <v>393</v>
      </c>
      <c r="B78" s="50" t="s">
        <v>394</v>
      </c>
      <c r="C78" s="88">
        <v>2942</v>
      </c>
      <c r="D78" s="89" t="s">
        <v>762</v>
      </c>
      <c r="E78" s="56" t="s">
        <v>1857</v>
      </c>
      <c r="F78" s="123">
        <v>244252.33</v>
      </c>
      <c r="G78" s="123">
        <v>0</v>
      </c>
      <c r="H78" s="123">
        <v>9702.9500000000007</v>
      </c>
      <c r="K78" s="56">
        <v>306176.45</v>
      </c>
      <c r="L78" s="56">
        <v>-46958.97</v>
      </c>
      <c r="O78" s="272">
        <v>500</v>
      </c>
      <c r="P78" s="272">
        <v>43766.38</v>
      </c>
      <c r="R78" s="272">
        <v>9</v>
      </c>
      <c r="V78" s="56">
        <v>2038156.59</v>
      </c>
      <c r="W78" s="100">
        <v>254352.38</v>
      </c>
      <c r="AA78" s="100">
        <v>106800</v>
      </c>
      <c r="AC78" s="124">
        <v>212505</v>
      </c>
      <c r="AF78" s="124">
        <v>222004.49</v>
      </c>
      <c r="AG78" s="124">
        <v>14884.74</v>
      </c>
      <c r="AJ78" s="124">
        <v>2100</v>
      </c>
      <c r="AK78" s="99">
        <f t="shared" si="7"/>
        <v>253955.28</v>
      </c>
      <c r="AL78" s="63">
        <f t="shared" si="8"/>
        <v>44275.38</v>
      </c>
      <c r="AM78" s="64">
        <f t="shared" si="9"/>
        <v>209679.9</v>
      </c>
      <c r="AN78" s="60">
        <f t="shared" si="10"/>
        <v>361152.38</v>
      </c>
      <c r="AO78" s="59">
        <f t="shared" si="11"/>
        <v>451494.23</v>
      </c>
      <c r="AP78" s="69">
        <f t="shared" si="12"/>
        <v>-90341.849999999977</v>
      </c>
    </row>
    <row r="79" spans="1:42" ht="15" thickBot="1" x14ac:dyDescent="0.25">
      <c r="A79" s="50" t="s">
        <v>393</v>
      </c>
      <c r="B79" s="50" t="s">
        <v>394</v>
      </c>
      <c r="C79" s="88">
        <v>2523</v>
      </c>
      <c r="D79" s="89" t="s">
        <v>763</v>
      </c>
      <c r="E79" s="56" t="s">
        <v>1858</v>
      </c>
      <c r="F79" s="123">
        <v>604675.14</v>
      </c>
      <c r="G79" s="123">
        <v>0</v>
      </c>
      <c r="H79" s="123">
        <v>18924.12</v>
      </c>
      <c r="I79" s="123">
        <v>0</v>
      </c>
      <c r="J79" s="56">
        <v>0</v>
      </c>
      <c r="K79" s="56">
        <v>857762.34</v>
      </c>
      <c r="L79" s="56">
        <v>13508.97</v>
      </c>
      <c r="M79" s="56">
        <v>0</v>
      </c>
      <c r="N79" s="56">
        <v>0</v>
      </c>
      <c r="O79" s="272">
        <v>0</v>
      </c>
      <c r="P79" s="272">
        <v>79262.490000000005</v>
      </c>
      <c r="Q79" s="272">
        <v>0</v>
      </c>
      <c r="R79" s="272">
        <v>3</v>
      </c>
      <c r="S79" s="56">
        <v>0</v>
      </c>
      <c r="T79" s="56">
        <v>0</v>
      </c>
      <c r="U79" s="56">
        <v>6480</v>
      </c>
      <c r="V79" s="56">
        <v>2089445.48</v>
      </c>
      <c r="W79" s="100">
        <v>258569.32</v>
      </c>
      <c r="AA79" s="100">
        <v>308689.5</v>
      </c>
      <c r="AB79" s="100">
        <v>2100</v>
      </c>
      <c r="AC79" s="124">
        <v>366734.5</v>
      </c>
      <c r="AF79" s="124">
        <v>64920.89</v>
      </c>
      <c r="AG79" s="124">
        <v>36333.99</v>
      </c>
      <c r="AH79" s="124">
        <v>6653</v>
      </c>
      <c r="AK79" s="99">
        <f t="shared" si="7"/>
        <v>623599.26</v>
      </c>
      <c r="AL79" s="63">
        <f t="shared" si="8"/>
        <v>79265.490000000005</v>
      </c>
      <c r="AM79" s="64">
        <f t="shared" si="9"/>
        <v>544333.77</v>
      </c>
      <c r="AN79" s="60">
        <f t="shared" si="10"/>
        <v>569358.82000000007</v>
      </c>
      <c r="AO79" s="59">
        <f t="shared" si="11"/>
        <v>474642.38</v>
      </c>
      <c r="AP79" s="69">
        <f t="shared" si="12"/>
        <v>94716.440000000061</v>
      </c>
    </row>
    <row r="80" spans="1:42" ht="15" thickBot="1" x14ac:dyDescent="0.25">
      <c r="A80" s="50" t="s">
        <v>393</v>
      </c>
      <c r="B80" s="50" t="s">
        <v>394</v>
      </c>
      <c r="C80" s="88">
        <v>4280</v>
      </c>
      <c r="D80" s="89" t="s">
        <v>764</v>
      </c>
      <c r="E80" s="56" t="s">
        <v>1859</v>
      </c>
      <c r="F80" s="123">
        <v>775915.92</v>
      </c>
      <c r="G80" s="123">
        <v>38736</v>
      </c>
      <c r="H80" s="123">
        <v>6171.79</v>
      </c>
      <c r="K80" s="56">
        <v>281469.96000000002</v>
      </c>
      <c r="L80" s="56">
        <v>311855.82</v>
      </c>
      <c r="P80" s="272">
        <v>18435</v>
      </c>
      <c r="R80" s="272">
        <v>3</v>
      </c>
      <c r="V80" s="56">
        <v>1725194.64</v>
      </c>
      <c r="W80" s="100">
        <v>329661.74</v>
      </c>
      <c r="AC80" s="124">
        <v>104520</v>
      </c>
      <c r="AE80" s="124">
        <v>3560</v>
      </c>
      <c r="AF80" s="124">
        <v>93310.86</v>
      </c>
      <c r="AG80" s="124">
        <v>31807.53</v>
      </c>
      <c r="AK80" s="99">
        <f t="shared" si="7"/>
        <v>820823.71000000008</v>
      </c>
      <c r="AL80" s="63">
        <f t="shared" si="8"/>
        <v>18438</v>
      </c>
      <c r="AM80" s="64">
        <f t="shared" si="9"/>
        <v>802385.71000000008</v>
      </c>
      <c r="AN80" s="60">
        <f t="shared" si="10"/>
        <v>329661.74</v>
      </c>
      <c r="AO80" s="59">
        <f t="shared" si="11"/>
        <v>233198.38999999998</v>
      </c>
      <c r="AP80" s="69">
        <f t="shared" si="12"/>
        <v>96463.35</v>
      </c>
    </row>
    <row r="81" spans="1:42" ht="15" thickBot="1" x14ac:dyDescent="0.25">
      <c r="A81" s="50" t="s">
        <v>393</v>
      </c>
      <c r="B81" s="50" t="s">
        <v>394</v>
      </c>
      <c r="C81" s="88">
        <v>2682</v>
      </c>
      <c r="D81" s="89" t="s">
        <v>765</v>
      </c>
      <c r="E81" s="56" t="s">
        <v>1860</v>
      </c>
      <c r="F81" s="123">
        <v>480971.99</v>
      </c>
      <c r="G81" s="123">
        <v>0</v>
      </c>
      <c r="H81" s="123">
        <v>16037.05</v>
      </c>
      <c r="K81" s="56">
        <v>-691073.28</v>
      </c>
      <c r="L81" s="56">
        <v>-125864.88</v>
      </c>
      <c r="O81" s="272">
        <v>0</v>
      </c>
      <c r="P81" s="272">
        <v>25375.11</v>
      </c>
      <c r="R81" s="272">
        <v>138.54</v>
      </c>
      <c r="V81" s="56">
        <v>613262.28</v>
      </c>
      <c r="W81" s="100">
        <v>235921.86</v>
      </c>
      <c r="AA81" s="100">
        <v>140920</v>
      </c>
      <c r="AB81" s="100">
        <v>30</v>
      </c>
      <c r="AC81" s="124">
        <v>232630</v>
      </c>
      <c r="AF81" s="124">
        <v>86514.63</v>
      </c>
      <c r="AG81" s="124">
        <v>11193.3</v>
      </c>
      <c r="AK81" s="99">
        <f t="shared" si="7"/>
        <v>497009.04</v>
      </c>
      <c r="AL81" s="63">
        <f t="shared" si="8"/>
        <v>25513.65</v>
      </c>
      <c r="AM81" s="64">
        <f t="shared" si="9"/>
        <v>471495.38999999996</v>
      </c>
      <c r="AN81" s="60">
        <f t="shared" si="10"/>
        <v>376871.86</v>
      </c>
      <c r="AO81" s="59">
        <f t="shared" si="11"/>
        <v>330337.93</v>
      </c>
      <c r="AP81" s="69">
        <f t="shared" si="12"/>
        <v>46533.929999999993</v>
      </c>
    </row>
    <row r="82" spans="1:42" ht="15" thickBot="1" x14ac:dyDescent="0.25">
      <c r="A82" s="50" t="s">
        <v>393</v>
      </c>
      <c r="B82" s="50" t="s">
        <v>394</v>
      </c>
      <c r="C82" s="88">
        <v>742</v>
      </c>
      <c r="D82" s="89" t="s">
        <v>766</v>
      </c>
      <c r="E82" s="56" t="s">
        <v>1861</v>
      </c>
      <c r="F82" s="123">
        <v>267572.78999999998</v>
      </c>
      <c r="G82" s="123">
        <v>0</v>
      </c>
      <c r="H82" s="123">
        <v>37618.879999999997</v>
      </c>
      <c r="K82" s="56">
        <v>206444.79999999999</v>
      </c>
      <c r="L82" s="56">
        <v>77723.72</v>
      </c>
      <c r="O82" s="272">
        <v>37840</v>
      </c>
      <c r="P82" s="272">
        <v>22569.86</v>
      </c>
      <c r="R82" s="272">
        <v>305.52999999999997</v>
      </c>
      <c r="U82" s="56">
        <v>-22552</v>
      </c>
      <c r="V82" s="56">
        <v>788047.76</v>
      </c>
      <c r="W82" s="100">
        <v>200352.09</v>
      </c>
      <c r="AA82" s="100">
        <v>157590</v>
      </c>
      <c r="AC82" s="124">
        <v>237945</v>
      </c>
      <c r="AE82" s="124">
        <v>2090</v>
      </c>
      <c r="AF82" s="124">
        <v>79082.880000000005</v>
      </c>
      <c r="AG82" s="124">
        <v>11333.57</v>
      </c>
      <c r="AK82" s="99">
        <f t="shared" si="7"/>
        <v>305191.67</v>
      </c>
      <c r="AL82" s="63">
        <f t="shared" si="8"/>
        <v>60715.39</v>
      </c>
      <c r="AM82" s="64">
        <f t="shared" si="9"/>
        <v>244476.27999999997</v>
      </c>
      <c r="AN82" s="60">
        <f t="shared" si="10"/>
        <v>357942.08999999997</v>
      </c>
      <c r="AO82" s="59">
        <f t="shared" si="11"/>
        <v>330451.45</v>
      </c>
      <c r="AP82" s="69">
        <f t="shared" si="12"/>
        <v>27490.639999999956</v>
      </c>
    </row>
    <row r="83" spans="1:42" ht="15" thickBot="1" x14ac:dyDescent="0.25">
      <c r="A83" s="50" t="s">
        <v>393</v>
      </c>
      <c r="B83" s="50" t="s">
        <v>394</v>
      </c>
      <c r="C83" s="88">
        <v>697</v>
      </c>
      <c r="D83" s="89" t="s">
        <v>767</v>
      </c>
      <c r="E83" s="56" t="s">
        <v>1862</v>
      </c>
      <c r="F83" s="123">
        <v>448329.13</v>
      </c>
      <c r="G83" s="123">
        <v>0</v>
      </c>
      <c r="H83" s="123">
        <v>3857.16</v>
      </c>
      <c r="K83" s="56">
        <v>297267.93</v>
      </c>
      <c r="L83" s="56">
        <v>55868.36</v>
      </c>
      <c r="P83" s="272">
        <v>22963.09</v>
      </c>
      <c r="R83" s="272">
        <v>3</v>
      </c>
      <c r="V83" s="56">
        <v>123193.16</v>
      </c>
      <c r="W83" s="100">
        <v>195155.17</v>
      </c>
      <c r="AA83" s="100">
        <v>242047.8</v>
      </c>
      <c r="AB83" s="100">
        <v>600</v>
      </c>
      <c r="AC83" s="124">
        <v>322792.8</v>
      </c>
      <c r="AF83" s="124">
        <v>71861.850000000006</v>
      </c>
      <c r="AG83" s="124">
        <v>11651.32</v>
      </c>
      <c r="AK83" s="99">
        <f t="shared" si="7"/>
        <v>452186.29</v>
      </c>
      <c r="AL83" s="63">
        <f t="shared" si="8"/>
        <v>22966.09</v>
      </c>
      <c r="AM83" s="64">
        <f t="shared" si="9"/>
        <v>429220.19999999995</v>
      </c>
      <c r="AN83" s="60">
        <f t="shared" si="10"/>
        <v>437802.97</v>
      </c>
      <c r="AO83" s="59">
        <f t="shared" si="11"/>
        <v>406305.97000000003</v>
      </c>
      <c r="AP83" s="69">
        <f t="shared" si="12"/>
        <v>31496.999999999942</v>
      </c>
    </row>
    <row r="84" spans="1:42" ht="15" thickBot="1" x14ac:dyDescent="0.25">
      <c r="A84" s="50" t="s">
        <v>393</v>
      </c>
      <c r="B84" s="50" t="s">
        <v>394</v>
      </c>
      <c r="C84" s="88">
        <v>783</v>
      </c>
      <c r="D84" s="89" t="s">
        <v>768</v>
      </c>
      <c r="E84" s="56" t="s">
        <v>1907</v>
      </c>
      <c r="F84" s="123">
        <v>387282.68</v>
      </c>
      <c r="G84" s="123">
        <v>0</v>
      </c>
      <c r="H84" s="123">
        <v>10208.549999999999</v>
      </c>
      <c r="K84" s="56">
        <v>370932.24</v>
      </c>
      <c r="L84" s="56">
        <v>16776.009999999998</v>
      </c>
      <c r="P84" s="272">
        <v>26985.5</v>
      </c>
      <c r="R84" s="272">
        <v>10</v>
      </c>
      <c r="S84" s="56">
        <v>3960</v>
      </c>
      <c r="V84" s="56">
        <v>2101746.27</v>
      </c>
      <c r="W84" s="100">
        <v>198500.08</v>
      </c>
      <c r="AA84" s="100">
        <v>212266.5</v>
      </c>
      <c r="AB84" s="100">
        <v>120</v>
      </c>
      <c r="AC84" s="124">
        <v>288121.5</v>
      </c>
      <c r="AF84" s="124">
        <v>59447.43</v>
      </c>
      <c r="AG84" s="124">
        <v>29190.99</v>
      </c>
      <c r="AJ84" s="124">
        <v>500</v>
      </c>
      <c r="AK84" s="99">
        <f t="shared" si="7"/>
        <v>397491.23</v>
      </c>
      <c r="AL84" s="63">
        <f t="shared" si="8"/>
        <v>26995.5</v>
      </c>
      <c r="AM84" s="64">
        <f t="shared" si="9"/>
        <v>370495.73</v>
      </c>
      <c r="AN84" s="60">
        <f t="shared" si="10"/>
        <v>410886.57999999996</v>
      </c>
      <c r="AO84" s="59">
        <f t="shared" si="11"/>
        <v>377259.92</v>
      </c>
      <c r="AP84" s="69">
        <f t="shared" si="12"/>
        <v>33626.659999999974</v>
      </c>
    </row>
    <row r="85" spans="1:42" ht="15" thickBot="1" x14ac:dyDescent="0.25">
      <c r="A85" s="50" t="s">
        <v>397</v>
      </c>
      <c r="B85" s="50" t="s">
        <v>398</v>
      </c>
      <c r="C85" s="88">
        <v>3757</v>
      </c>
      <c r="D85" s="89" t="s">
        <v>769</v>
      </c>
      <c r="E85" s="56" t="s">
        <v>1863</v>
      </c>
      <c r="F85" s="123">
        <v>472520.49</v>
      </c>
      <c r="G85" s="123">
        <v>0</v>
      </c>
      <c r="H85" s="123">
        <v>72732.05</v>
      </c>
      <c r="K85" s="56">
        <v>1039702.16</v>
      </c>
      <c r="L85" s="56">
        <v>123345.31</v>
      </c>
      <c r="Q85" s="272">
        <v>21</v>
      </c>
      <c r="V85" s="56">
        <v>1047464</v>
      </c>
      <c r="W85" s="100">
        <v>495617.65</v>
      </c>
      <c r="AA85" s="100">
        <v>312410</v>
      </c>
      <c r="AC85" s="124">
        <v>385130</v>
      </c>
      <c r="AF85" s="124">
        <v>86178.86</v>
      </c>
      <c r="AG85" s="124">
        <v>34371.85</v>
      </c>
      <c r="AK85" s="99">
        <f t="shared" si="7"/>
        <v>545252.54</v>
      </c>
      <c r="AL85" s="63">
        <f t="shared" si="8"/>
        <v>21</v>
      </c>
      <c r="AM85" s="64">
        <f t="shared" si="9"/>
        <v>545231.54</v>
      </c>
      <c r="AN85" s="60">
        <f t="shared" si="10"/>
        <v>808027.65</v>
      </c>
      <c r="AO85" s="59">
        <f t="shared" si="11"/>
        <v>505680.70999999996</v>
      </c>
      <c r="AP85" s="69">
        <f t="shared" si="12"/>
        <v>302346.94000000006</v>
      </c>
    </row>
    <row r="86" spans="1:42" ht="15" thickBot="1" x14ac:dyDescent="0.25">
      <c r="A86" s="50" t="s">
        <v>397</v>
      </c>
      <c r="B86" s="50" t="s">
        <v>398</v>
      </c>
      <c r="C86" s="88">
        <v>7605</v>
      </c>
      <c r="D86" s="89" t="s">
        <v>770</v>
      </c>
      <c r="E86" s="56" t="s">
        <v>1864</v>
      </c>
      <c r="F86" s="123">
        <v>509913.23</v>
      </c>
      <c r="G86" s="123">
        <v>41400</v>
      </c>
      <c r="H86" s="123">
        <v>47735.94</v>
      </c>
      <c r="K86" s="56">
        <v>3781094.16</v>
      </c>
      <c r="L86" s="56">
        <v>381157.38</v>
      </c>
      <c r="O86" s="272">
        <v>0</v>
      </c>
      <c r="Q86" s="272">
        <v>197100.9</v>
      </c>
      <c r="V86" s="56">
        <v>14214425</v>
      </c>
      <c r="W86" s="100">
        <v>896840.11</v>
      </c>
      <c r="AC86" s="124">
        <v>271029</v>
      </c>
      <c r="AD86" s="124">
        <v>90634</v>
      </c>
      <c r="AE86" s="124">
        <v>1387</v>
      </c>
      <c r="AF86" s="124">
        <v>708770.03</v>
      </c>
      <c r="AG86" s="124">
        <v>135099.57</v>
      </c>
      <c r="AJ86" s="124">
        <v>61400</v>
      </c>
      <c r="AK86" s="99">
        <f t="shared" si="7"/>
        <v>599049.16999999993</v>
      </c>
      <c r="AL86" s="63">
        <f t="shared" si="8"/>
        <v>197100.9</v>
      </c>
      <c r="AM86" s="64">
        <f t="shared" si="9"/>
        <v>401948.2699999999</v>
      </c>
      <c r="AN86" s="60">
        <f t="shared" si="10"/>
        <v>896840.11</v>
      </c>
      <c r="AO86" s="59">
        <f t="shared" si="11"/>
        <v>1268319.6000000001</v>
      </c>
      <c r="AP86" s="69">
        <f t="shared" si="12"/>
        <v>-371479.49000000011</v>
      </c>
    </row>
    <row r="87" spans="1:42" ht="15" thickBot="1" x14ac:dyDescent="0.25">
      <c r="A87" s="50" t="s">
        <v>397</v>
      </c>
      <c r="B87" s="50" t="s">
        <v>398</v>
      </c>
      <c r="C87" s="88">
        <v>7029</v>
      </c>
      <c r="D87" s="89" t="s">
        <v>771</v>
      </c>
      <c r="E87" s="56" t="s">
        <v>1865</v>
      </c>
      <c r="F87" s="123">
        <v>1407291.57</v>
      </c>
      <c r="H87" s="123">
        <v>72743.649999999994</v>
      </c>
      <c r="K87" s="56">
        <v>1167339.3400000001</v>
      </c>
      <c r="L87" s="56">
        <v>308495.15000000002</v>
      </c>
      <c r="V87" s="56">
        <v>1212550.31</v>
      </c>
      <c r="W87" s="100">
        <v>1552439.62</v>
      </c>
      <c r="AA87" s="100">
        <v>567651</v>
      </c>
      <c r="AC87" s="124">
        <v>1055281</v>
      </c>
      <c r="AF87" s="124">
        <v>169893.45</v>
      </c>
      <c r="AG87" s="124">
        <v>75248.899999999994</v>
      </c>
      <c r="AK87" s="99">
        <f t="shared" si="7"/>
        <v>1480035.22</v>
      </c>
      <c r="AL87" s="63">
        <f t="shared" si="8"/>
        <v>0</v>
      </c>
      <c r="AM87" s="64">
        <f t="shared" si="9"/>
        <v>1480035.22</v>
      </c>
      <c r="AN87" s="60">
        <f t="shared" si="10"/>
        <v>2120090.62</v>
      </c>
      <c r="AO87" s="59">
        <f t="shared" si="11"/>
        <v>1300423.3499999999</v>
      </c>
      <c r="AP87" s="69">
        <f t="shared" si="12"/>
        <v>819667.27000000025</v>
      </c>
    </row>
    <row r="88" spans="1:42" ht="15" thickBot="1" x14ac:dyDescent="0.25">
      <c r="A88" s="50" t="s">
        <v>397</v>
      </c>
      <c r="B88" s="50" t="s">
        <v>398</v>
      </c>
      <c r="C88" s="88">
        <v>4650</v>
      </c>
      <c r="D88" s="89" t="s">
        <v>772</v>
      </c>
      <c r="E88" s="56" t="s">
        <v>1866</v>
      </c>
      <c r="F88" s="123">
        <v>530028.06000000006</v>
      </c>
      <c r="G88" s="123">
        <v>0</v>
      </c>
      <c r="H88" s="123">
        <v>106705.46</v>
      </c>
      <c r="K88" s="56">
        <v>3384815.63</v>
      </c>
      <c r="L88" s="56">
        <v>179650.14</v>
      </c>
      <c r="Q88" s="272">
        <v>131988</v>
      </c>
      <c r="U88" s="56">
        <v>225567.45</v>
      </c>
      <c r="V88" s="56">
        <v>1047464</v>
      </c>
      <c r="W88" s="100">
        <v>543582.61</v>
      </c>
      <c r="AA88" s="100">
        <v>391353</v>
      </c>
      <c r="AC88" s="124">
        <v>626993</v>
      </c>
      <c r="AF88" s="124">
        <v>81697.919999999998</v>
      </c>
      <c r="AG88" s="124">
        <v>69586.95</v>
      </c>
      <c r="AJ88" s="124">
        <v>63215</v>
      </c>
      <c r="AK88" s="99">
        <f t="shared" si="7"/>
        <v>636733.52</v>
      </c>
      <c r="AL88" s="63">
        <f t="shared" si="8"/>
        <v>131988</v>
      </c>
      <c r="AM88" s="64">
        <f t="shared" si="9"/>
        <v>504745.52</v>
      </c>
      <c r="AN88" s="60">
        <f t="shared" si="10"/>
        <v>934935.61</v>
      </c>
      <c r="AO88" s="59">
        <f t="shared" si="11"/>
        <v>841492.87</v>
      </c>
      <c r="AP88" s="69">
        <f t="shared" si="12"/>
        <v>93442.739999999991</v>
      </c>
    </row>
    <row r="89" spans="1:42" ht="15" thickBot="1" x14ac:dyDescent="0.25">
      <c r="A89" s="50" t="s">
        <v>397</v>
      </c>
      <c r="B89" s="50" t="s">
        <v>398</v>
      </c>
      <c r="C89" s="88">
        <v>3899</v>
      </c>
      <c r="D89" s="89" t="s">
        <v>773</v>
      </c>
      <c r="E89" s="56" t="s">
        <v>1867</v>
      </c>
      <c r="F89" s="123">
        <v>265277.53000000003</v>
      </c>
      <c r="G89" s="123">
        <v>2300</v>
      </c>
      <c r="H89" s="123">
        <v>398058.57</v>
      </c>
      <c r="K89" s="56">
        <v>1874208.18</v>
      </c>
      <c r="L89" s="56">
        <v>335850.7</v>
      </c>
      <c r="S89" s="56">
        <v>124684</v>
      </c>
      <c r="V89" s="56">
        <v>2617329.11</v>
      </c>
      <c r="W89" s="100">
        <v>590119.59</v>
      </c>
      <c r="AA89" s="100">
        <v>257610</v>
      </c>
      <c r="AC89" s="124">
        <v>477138</v>
      </c>
      <c r="AE89" s="124">
        <v>3650</v>
      </c>
      <c r="AF89" s="124">
        <v>193146.87</v>
      </c>
      <c r="AG89" s="124">
        <v>61747.33</v>
      </c>
      <c r="AK89" s="99">
        <f t="shared" si="7"/>
        <v>665636.10000000009</v>
      </c>
      <c r="AL89" s="63">
        <f t="shared" si="8"/>
        <v>0</v>
      </c>
      <c r="AM89" s="64">
        <f t="shared" si="9"/>
        <v>665636.10000000009</v>
      </c>
      <c r="AN89" s="60">
        <f t="shared" si="10"/>
        <v>847729.59</v>
      </c>
      <c r="AO89" s="59">
        <f t="shared" si="11"/>
        <v>735682.2</v>
      </c>
      <c r="AP89" s="69">
        <f t="shared" si="12"/>
        <v>112047.39000000001</v>
      </c>
    </row>
    <row r="90" spans="1:42" ht="15" thickBot="1" x14ac:dyDescent="0.25">
      <c r="A90" s="50" t="s">
        <v>397</v>
      </c>
      <c r="B90" s="50" t="s">
        <v>398</v>
      </c>
      <c r="C90" s="88">
        <v>1800</v>
      </c>
      <c r="D90" s="89" t="s">
        <v>774</v>
      </c>
      <c r="E90" s="56" t="s">
        <v>1868</v>
      </c>
      <c r="F90" s="123">
        <v>260992.69</v>
      </c>
      <c r="G90" s="123">
        <v>19678.75</v>
      </c>
      <c r="H90" s="123">
        <v>22415.48</v>
      </c>
      <c r="K90" s="56">
        <v>309984.53000000003</v>
      </c>
      <c r="L90" s="56">
        <v>68505.86</v>
      </c>
      <c r="O90" s="272">
        <v>9450</v>
      </c>
      <c r="T90" s="56">
        <v>-472911.46</v>
      </c>
      <c r="U90" s="56">
        <v>1814.86</v>
      </c>
      <c r="V90" s="56">
        <v>1047464</v>
      </c>
      <c r="W90" s="100">
        <v>271974.53000000003</v>
      </c>
      <c r="AA90" s="100">
        <v>147360</v>
      </c>
      <c r="AC90" s="124">
        <v>236675</v>
      </c>
      <c r="AF90" s="124">
        <v>64887.13</v>
      </c>
      <c r="AG90" s="124">
        <v>19936.490000000002</v>
      </c>
      <c r="AK90" s="99">
        <f t="shared" si="7"/>
        <v>303086.92</v>
      </c>
      <c r="AL90" s="63">
        <f t="shared" si="8"/>
        <v>9450</v>
      </c>
      <c r="AM90" s="64">
        <f t="shared" si="9"/>
        <v>293636.92</v>
      </c>
      <c r="AN90" s="60">
        <f t="shared" si="10"/>
        <v>419334.53</v>
      </c>
      <c r="AO90" s="59">
        <f t="shared" si="11"/>
        <v>321498.62</v>
      </c>
      <c r="AP90" s="69">
        <f t="shared" si="12"/>
        <v>97835.910000000033</v>
      </c>
    </row>
    <row r="91" spans="1:42" ht="15" thickBot="1" x14ac:dyDescent="0.25">
      <c r="A91" s="50" t="s">
        <v>397</v>
      </c>
      <c r="B91" s="50" t="s">
        <v>398</v>
      </c>
      <c r="C91" s="88">
        <v>5876</v>
      </c>
      <c r="D91" s="89" t="s">
        <v>775</v>
      </c>
      <c r="E91" s="56" t="s">
        <v>1869</v>
      </c>
      <c r="F91" s="123">
        <v>93255.13</v>
      </c>
      <c r="G91" s="123">
        <v>0</v>
      </c>
      <c r="H91" s="123">
        <v>328727.7</v>
      </c>
      <c r="K91" s="56">
        <v>8763138.7899999991</v>
      </c>
      <c r="L91" s="56">
        <v>182451.42</v>
      </c>
      <c r="O91" s="272">
        <v>21000</v>
      </c>
      <c r="P91" s="272">
        <v>46425</v>
      </c>
      <c r="Q91" s="272">
        <v>231481</v>
      </c>
      <c r="R91" s="272">
        <v>0.27</v>
      </c>
      <c r="V91" s="56">
        <v>1215671.21</v>
      </c>
      <c r="W91" s="100">
        <v>353715.52</v>
      </c>
      <c r="AA91" s="100">
        <v>474450</v>
      </c>
      <c r="AC91" s="124">
        <v>859245</v>
      </c>
      <c r="AF91" s="124">
        <v>198108.36</v>
      </c>
      <c r="AG91" s="124">
        <v>50009.71</v>
      </c>
      <c r="AK91" s="99">
        <f t="shared" si="7"/>
        <v>421982.83</v>
      </c>
      <c r="AL91" s="63">
        <f t="shared" si="8"/>
        <v>298906.27</v>
      </c>
      <c r="AM91" s="64">
        <f t="shared" si="9"/>
        <v>123076.56</v>
      </c>
      <c r="AN91" s="60">
        <f t="shared" si="10"/>
        <v>828165.52</v>
      </c>
      <c r="AO91" s="59">
        <f t="shared" si="11"/>
        <v>1107363.0699999998</v>
      </c>
      <c r="AP91" s="69">
        <f t="shared" si="12"/>
        <v>-279197.54999999981</v>
      </c>
    </row>
    <row r="92" spans="1:42" ht="15" thickBot="1" x14ac:dyDescent="0.25">
      <c r="A92" s="50" t="s">
        <v>397</v>
      </c>
      <c r="B92" s="50" t="s">
        <v>398</v>
      </c>
      <c r="C92" s="88">
        <v>1689</v>
      </c>
      <c r="D92" s="89" t="s">
        <v>776</v>
      </c>
      <c r="E92" s="56" t="s">
        <v>1870</v>
      </c>
      <c r="F92" s="123">
        <v>209312.4</v>
      </c>
      <c r="G92" s="123">
        <v>2220</v>
      </c>
      <c r="H92" s="123">
        <v>34105</v>
      </c>
      <c r="K92" s="56">
        <v>1200828.8</v>
      </c>
      <c r="L92" s="56">
        <v>88017.46</v>
      </c>
      <c r="O92" s="272">
        <v>23140</v>
      </c>
      <c r="P92" s="272">
        <v>20086.36</v>
      </c>
      <c r="Q92" s="272">
        <v>18</v>
      </c>
      <c r="R92" s="272">
        <v>18.64</v>
      </c>
      <c r="S92" s="56">
        <v>23615</v>
      </c>
      <c r="T92" s="56">
        <v>-134642.35</v>
      </c>
      <c r="U92" s="56">
        <v>-138294.18</v>
      </c>
      <c r="V92" s="56">
        <v>1849378.08</v>
      </c>
      <c r="W92" s="100">
        <v>160828.51</v>
      </c>
      <c r="AA92" s="100">
        <v>363870</v>
      </c>
      <c r="AC92" s="124">
        <v>424672</v>
      </c>
      <c r="AD92" s="124">
        <v>4020</v>
      </c>
      <c r="AF92" s="124">
        <v>76403.42</v>
      </c>
      <c r="AG92" s="124">
        <v>49234.21</v>
      </c>
      <c r="AK92" s="99">
        <f t="shared" si="7"/>
        <v>245637.4</v>
      </c>
      <c r="AL92" s="63">
        <f t="shared" si="8"/>
        <v>43263</v>
      </c>
      <c r="AM92" s="64">
        <f t="shared" si="9"/>
        <v>202374.39999999999</v>
      </c>
      <c r="AN92" s="60">
        <f t="shared" si="10"/>
        <v>524698.51</v>
      </c>
      <c r="AO92" s="59">
        <f t="shared" si="11"/>
        <v>554329.63</v>
      </c>
      <c r="AP92" s="69">
        <f t="shared" si="12"/>
        <v>-29631.119999999995</v>
      </c>
    </row>
    <row r="93" spans="1:42" ht="15" thickBot="1" x14ac:dyDescent="0.25">
      <c r="A93" s="50" t="s">
        <v>397</v>
      </c>
      <c r="B93" s="50" t="s">
        <v>398</v>
      </c>
      <c r="C93" s="88">
        <v>3572</v>
      </c>
      <c r="D93" s="89" t="s">
        <v>777</v>
      </c>
      <c r="E93" s="56" t="s">
        <v>1871</v>
      </c>
      <c r="F93" s="123">
        <v>381078.42</v>
      </c>
      <c r="G93" s="123">
        <v>35671.25</v>
      </c>
      <c r="H93" s="123">
        <v>40555.75</v>
      </c>
      <c r="K93" s="56">
        <v>1462081.5</v>
      </c>
      <c r="L93" s="56">
        <v>160165.42000000001</v>
      </c>
      <c r="O93" s="272">
        <v>0</v>
      </c>
      <c r="R93" s="272">
        <v>100.93</v>
      </c>
      <c r="V93" s="56">
        <v>281440</v>
      </c>
      <c r="W93" s="100">
        <v>572929.31000000006</v>
      </c>
      <c r="AC93" s="124">
        <v>284590</v>
      </c>
      <c r="AF93" s="124">
        <v>127151.67999999999</v>
      </c>
      <c r="AG93" s="124">
        <v>81790.28</v>
      </c>
      <c r="AK93" s="99">
        <f t="shared" si="7"/>
        <v>457305.42</v>
      </c>
      <c r="AL93" s="63">
        <f t="shared" si="8"/>
        <v>100.93</v>
      </c>
      <c r="AM93" s="64">
        <f t="shared" si="9"/>
        <v>457204.49</v>
      </c>
      <c r="AN93" s="60">
        <f t="shared" si="10"/>
        <v>572929.31000000006</v>
      </c>
      <c r="AO93" s="59">
        <f t="shared" si="11"/>
        <v>493531.95999999996</v>
      </c>
      <c r="AP93" s="69">
        <f t="shared" si="12"/>
        <v>79397.350000000093</v>
      </c>
    </row>
    <row r="94" spans="1:42" ht="15" thickBot="1" x14ac:dyDescent="0.25">
      <c r="A94" s="50" t="s">
        <v>397</v>
      </c>
      <c r="B94" s="50" t="s">
        <v>398</v>
      </c>
      <c r="C94" s="88">
        <v>3222</v>
      </c>
      <c r="D94" s="89" t="s">
        <v>778</v>
      </c>
      <c r="E94" s="56" t="s">
        <v>1872</v>
      </c>
      <c r="F94" s="123">
        <v>312122.23</v>
      </c>
      <c r="G94" s="123">
        <v>0</v>
      </c>
      <c r="H94" s="123">
        <v>206971.21</v>
      </c>
      <c r="K94" s="56">
        <v>3380414.92</v>
      </c>
      <c r="L94" s="56">
        <v>500223.13</v>
      </c>
      <c r="U94" s="56">
        <v>728.72</v>
      </c>
      <c r="V94" s="56">
        <v>2812906.16</v>
      </c>
      <c r="W94" s="100">
        <v>448476.21</v>
      </c>
      <c r="AA94" s="100">
        <v>418350</v>
      </c>
      <c r="AC94" s="124">
        <v>542610</v>
      </c>
      <c r="AD94" s="124">
        <v>24000</v>
      </c>
      <c r="AF94" s="124">
        <v>162121.71</v>
      </c>
      <c r="AG94" s="124">
        <v>114556.15</v>
      </c>
      <c r="AK94" s="99">
        <f t="shared" si="7"/>
        <v>519093.43999999994</v>
      </c>
      <c r="AL94" s="63">
        <f t="shared" si="8"/>
        <v>0</v>
      </c>
      <c r="AM94" s="64">
        <f t="shared" si="9"/>
        <v>519093.43999999994</v>
      </c>
      <c r="AN94" s="60">
        <f t="shared" si="10"/>
        <v>866826.21</v>
      </c>
      <c r="AO94" s="59">
        <f t="shared" si="11"/>
        <v>843287.86</v>
      </c>
      <c r="AP94" s="69">
        <f t="shared" si="12"/>
        <v>23538.349999999977</v>
      </c>
    </row>
    <row r="95" spans="1:42" ht="15" thickBot="1" x14ac:dyDescent="0.25">
      <c r="A95" s="50" t="s">
        <v>397</v>
      </c>
      <c r="B95" s="50" t="s">
        <v>398</v>
      </c>
      <c r="C95" s="88">
        <v>3078</v>
      </c>
      <c r="D95" s="89" t="s">
        <v>779</v>
      </c>
      <c r="E95" s="56" t="s">
        <v>1873</v>
      </c>
      <c r="F95" s="123">
        <v>285474.57</v>
      </c>
      <c r="G95" s="123">
        <v>0</v>
      </c>
      <c r="H95" s="123">
        <v>3727.65</v>
      </c>
      <c r="K95" s="56">
        <v>-924729.92</v>
      </c>
      <c r="L95" s="56">
        <v>-120331.58</v>
      </c>
      <c r="O95" s="272">
        <v>36170</v>
      </c>
      <c r="P95" s="272">
        <v>250</v>
      </c>
      <c r="Q95" s="272">
        <v>18395</v>
      </c>
      <c r="S95" s="56">
        <v>13108</v>
      </c>
      <c r="V95" s="56">
        <v>1047464</v>
      </c>
      <c r="W95" s="100">
        <v>413499.96</v>
      </c>
      <c r="AA95" s="100">
        <v>272040</v>
      </c>
      <c r="AC95" s="124">
        <v>419080</v>
      </c>
      <c r="AF95" s="124">
        <v>131893.04999999999</v>
      </c>
      <c r="AG95" s="124">
        <v>54348.1</v>
      </c>
      <c r="AK95" s="99">
        <f t="shared" si="7"/>
        <v>289202.22000000003</v>
      </c>
      <c r="AL95" s="63">
        <f t="shared" si="8"/>
        <v>54815</v>
      </c>
      <c r="AM95" s="64">
        <f t="shared" si="9"/>
        <v>234387.22000000003</v>
      </c>
      <c r="AN95" s="60">
        <f t="shared" si="10"/>
        <v>685539.96</v>
      </c>
      <c r="AO95" s="59">
        <f t="shared" si="11"/>
        <v>605321.15</v>
      </c>
      <c r="AP95" s="69">
        <f t="shared" si="12"/>
        <v>80218.809999999939</v>
      </c>
    </row>
    <row r="96" spans="1:42" ht="15" thickBot="1" x14ac:dyDescent="0.25">
      <c r="A96" s="50" t="s">
        <v>397</v>
      </c>
      <c r="B96" s="50" t="s">
        <v>398</v>
      </c>
      <c r="C96" s="88">
        <v>4264</v>
      </c>
      <c r="D96" s="89" t="s">
        <v>780</v>
      </c>
      <c r="E96" s="56" t="s">
        <v>1874</v>
      </c>
      <c r="F96" s="123">
        <v>442687.61</v>
      </c>
      <c r="G96" s="123">
        <v>0</v>
      </c>
      <c r="H96" s="123">
        <v>51948.83</v>
      </c>
      <c r="K96" s="56">
        <v>1044874.29</v>
      </c>
      <c r="L96" s="56">
        <v>498670.14</v>
      </c>
      <c r="Q96" s="272">
        <v>23615</v>
      </c>
      <c r="V96" s="56">
        <v>1334838.29</v>
      </c>
      <c r="W96" s="100">
        <v>677436.75</v>
      </c>
      <c r="AC96" s="124">
        <v>267510</v>
      </c>
      <c r="AF96" s="124">
        <v>94870.76</v>
      </c>
      <c r="AG96" s="124">
        <v>49037.9</v>
      </c>
      <c r="AK96" s="99">
        <f t="shared" si="7"/>
        <v>494636.44</v>
      </c>
      <c r="AL96" s="63">
        <f t="shared" si="8"/>
        <v>23615</v>
      </c>
      <c r="AM96" s="64">
        <f t="shared" si="9"/>
        <v>471021.44</v>
      </c>
      <c r="AN96" s="60">
        <f t="shared" si="10"/>
        <v>677436.75</v>
      </c>
      <c r="AO96" s="59">
        <f t="shared" si="11"/>
        <v>411418.66000000003</v>
      </c>
      <c r="AP96" s="69">
        <f t="shared" si="12"/>
        <v>266018.08999999997</v>
      </c>
    </row>
    <row r="97" spans="1:42" ht="15" thickBot="1" x14ac:dyDescent="0.25">
      <c r="A97" s="50" t="s">
        <v>397</v>
      </c>
      <c r="B97" s="50" t="s">
        <v>398</v>
      </c>
      <c r="C97" s="88">
        <v>5763</v>
      </c>
      <c r="D97" s="89" t="s">
        <v>781</v>
      </c>
      <c r="E97" s="56" t="s">
        <v>1875</v>
      </c>
      <c r="F97" s="123">
        <v>553838.02</v>
      </c>
      <c r="G97" s="123">
        <v>140</v>
      </c>
      <c r="H97" s="123">
        <v>289204.15999999997</v>
      </c>
      <c r="K97" s="56">
        <v>1609720.71</v>
      </c>
      <c r="L97" s="56">
        <v>1199410.6200000001</v>
      </c>
      <c r="S97" s="56">
        <v>6236</v>
      </c>
      <c r="U97" s="56">
        <v>2766491.1</v>
      </c>
      <c r="V97" s="56">
        <v>613325.81999999995</v>
      </c>
      <c r="W97" s="100">
        <v>702688.2</v>
      </c>
      <c r="AA97" s="100">
        <v>127600</v>
      </c>
      <c r="AB97" s="100">
        <v>3113</v>
      </c>
      <c r="AC97" s="124">
        <v>348787</v>
      </c>
      <c r="AF97" s="124">
        <v>106520.47</v>
      </c>
      <c r="AG97" s="124">
        <v>52633.14</v>
      </c>
      <c r="AK97" s="99">
        <f t="shared" si="7"/>
        <v>843182.17999999993</v>
      </c>
      <c r="AL97" s="63">
        <f t="shared" si="8"/>
        <v>0</v>
      </c>
      <c r="AM97" s="64">
        <f t="shared" si="9"/>
        <v>843182.17999999993</v>
      </c>
      <c r="AN97" s="60">
        <f t="shared" si="10"/>
        <v>833401.2</v>
      </c>
      <c r="AO97" s="59">
        <f t="shared" si="11"/>
        <v>507940.61</v>
      </c>
      <c r="AP97" s="69">
        <f t="shared" si="12"/>
        <v>325460.58999999997</v>
      </c>
    </row>
    <row r="98" spans="1:42" ht="15" thickBot="1" x14ac:dyDescent="0.25">
      <c r="A98" s="50" t="s">
        <v>397</v>
      </c>
      <c r="B98" s="50" t="s">
        <v>398</v>
      </c>
      <c r="C98" s="88">
        <v>3934</v>
      </c>
      <c r="D98" s="89" t="s">
        <v>782</v>
      </c>
      <c r="E98" s="56" t="s">
        <v>1876</v>
      </c>
      <c r="F98" s="123">
        <v>645511.78</v>
      </c>
      <c r="G98" s="123">
        <v>0</v>
      </c>
      <c r="H98" s="123">
        <v>121908.34</v>
      </c>
      <c r="K98" s="56">
        <v>1041938.75</v>
      </c>
      <c r="L98" s="56">
        <v>70127.759999999995</v>
      </c>
      <c r="V98" s="56">
        <v>1790978.12</v>
      </c>
      <c r="W98" s="100">
        <v>588264.26</v>
      </c>
      <c r="AA98" s="100">
        <v>390063.1</v>
      </c>
      <c r="AC98" s="124">
        <v>579013.1</v>
      </c>
      <c r="AE98" s="124">
        <v>13606</v>
      </c>
      <c r="AF98" s="124">
        <v>99106.41</v>
      </c>
      <c r="AG98" s="124">
        <v>48248.05</v>
      </c>
      <c r="AJ98" s="124">
        <v>3200</v>
      </c>
      <c r="AK98" s="99">
        <f t="shared" si="7"/>
        <v>767420.12</v>
      </c>
      <c r="AL98" s="63">
        <f t="shared" si="8"/>
        <v>0</v>
      </c>
      <c r="AM98" s="64">
        <f t="shared" si="9"/>
        <v>767420.12</v>
      </c>
      <c r="AN98" s="60">
        <f t="shared" si="10"/>
        <v>978327.36</v>
      </c>
      <c r="AO98" s="59">
        <f t="shared" si="11"/>
        <v>743173.56</v>
      </c>
      <c r="AP98" s="69">
        <f t="shared" si="12"/>
        <v>235153.79999999993</v>
      </c>
    </row>
    <row r="99" spans="1:42" ht="15" thickBot="1" x14ac:dyDescent="0.25">
      <c r="A99" s="50" t="s">
        <v>397</v>
      </c>
      <c r="B99" s="50" t="s">
        <v>398</v>
      </c>
      <c r="C99" s="88">
        <v>5633</v>
      </c>
      <c r="D99" s="89" t="s">
        <v>783</v>
      </c>
      <c r="E99" s="56" t="s">
        <v>1877</v>
      </c>
      <c r="F99" s="123">
        <v>1622652.67</v>
      </c>
      <c r="G99" s="123">
        <v>0</v>
      </c>
      <c r="H99" s="123">
        <v>97700.21</v>
      </c>
      <c r="K99" s="56">
        <v>4107317.41</v>
      </c>
      <c r="L99" s="56">
        <v>1330902.19</v>
      </c>
      <c r="O99" s="272">
        <v>0</v>
      </c>
      <c r="R99" s="272">
        <v>0</v>
      </c>
      <c r="S99" s="56">
        <v>164284</v>
      </c>
      <c r="V99" s="56">
        <v>1047464</v>
      </c>
      <c r="W99" s="100">
        <v>1554407.27</v>
      </c>
      <c r="Y99" s="100">
        <v>2044.92</v>
      </c>
      <c r="AA99" s="100">
        <v>405330</v>
      </c>
      <c r="AC99" s="124">
        <v>595770</v>
      </c>
      <c r="AF99" s="124">
        <v>238322.02</v>
      </c>
      <c r="AG99" s="124">
        <v>185053.07</v>
      </c>
      <c r="AK99" s="99">
        <f t="shared" si="7"/>
        <v>1720352.88</v>
      </c>
      <c r="AL99" s="63">
        <f t="shared" si="8"/>
        <v>0</v>
      </c>
      <c r="AM99" s="64">
        <f t="shared" si="9"/>
        <v>1720352.88</v>
      </c>
      <c r="AN99" s="60">
        <f t="shared" si="10"/>
        <v>1961782.19</v>
      </c>
      <c r="AO99" s="59">
        <f t="shared" si="11"/>
        <v>1019145.0900000001</v>
      </c>
      <c r="AP99" s="69">
        <f t="shared" si="12"/>
        <v>942637.09999999986</v>
      </c>
    </row>
    <row r="100" spans="1:42" ht="15" thickBot="1" x14ac:dyDescent="0.25">
      <c r="A100" s="50" t="s">
        <v>397</v>
      </c>
      <c r="B100" s="50" t="s">
        <v>398</v>
      </c>
      <c r="C100" s="88">
        <v>3215</v>
      </c>
      <c r="D100" s="89" t="s">
        <v>784</v>
      </c>
      <c r="E100" s="56" t="s">
        <v>1878</v>
      </c>
      <c r="F100" s="123">
        <v>163811.54</v>
      </c>
      <c r="G100" s="123">
        <v>26700</v>
      </c>
      <c r="H100" s="123">
        <v>87374.02</v>
      </c>
      <c r="K100" s="56">
        <v>1027751.41</v>
      </c>
      <c r="L100" s="56">
        <v>136990.85999999999</v>
      </c>
      <c r="O100" s="272">
        <v>12400</v>
      </c>
      <c r="Q100" s="272">
        <v>40750</v>
      </c>
      <c r="R100" s="272">
        <v>57.67</v>
      </c>
      <c r="S100" s="56">
        <v>151225</v>
      </c>
      <c r="V100" s="56">
        <v>1768225.65</v>
      </c>
      <c r="W100" s="100">
        <v>463548.21</v>
      </c>
      <c r="AC100" s="124">
        <v>189030</v>
      </c>
      <c r="AF100" s="124">
        <v>241530.84</v>
      </c>
      <c r="AG100" s="124">
        <v>42273.18</v>
      </c>
      <c r="AK100" s="99">
        <f t="shared" si="7"/>
        <v>277885.56</v>
      </c>
      <c r="AL100" s="63">
        <f t="shared" si="8"/>
        <v>53207.67</v>
      </c>
      <c r="AM100" s="64">
        <f t="shared" si="9"/>
        <v>224677.89</v>
      </c>
      <c r="AN100" s="60">
        <f t="shared" si="10"/>
        <v>463548.21</v>
      </c>
      <c r="AO100" s="59">
        <f t="shared" si="11"/>
        <v>472834.01999999996</v>
      </c>
      <c r="AP100" s="69">
        <f t="shared" si="12"/>
        <v>-9285.8099999999395</v>
      </c>
    </row>
    <row r="101" spans="1:42" ht="15" thickBot="1" x14ac:dyDescent="0.25">
      <c r="A101" s="50" t="s">
        <v>397</v>
      </c>
      <c r="B101" s="50" t="s">
        <v>398</v>
      </c>
      <c r="C101" s="88">
        <v>4457</v>
      </c>
      <c r="D101" s="89" t="s">
        <v>785</v>
      </c>
      <c r="E101" s="56" t="s">
        <v>1908</v>
      </c>
      <c r="F101" s="123">
        <v>451784.55</v>
      </c>
      <c r="G101" s="123">
        <v>0</v>
      </c>
      <c r="H101" s="123">
        <v>38489.79</v>
      </c>
      <c r="K101" s="56">
        <v>938038.3</v>
      </c>
      <c r="L101" s="56">
        <v>109835</v>
      </c>
      <c r="O101" s="272">
        <v>0</v>
      </c>
      <c r="V101" s="56">
        <v>1440650.38</v>
      </c>
      <c r="W101" s="100">
        <v>462155.51</v>
      </c>
      <c r="AA101" s="100">
        <v>533010</v>
      </c>
      <c r="AC101" s="124">
        <v>661310</v>
      </c>
      <c r="AF101" s="124">
        <v>99228.96</v>
      </c>
      <c r="AG101" s="124">
        <v>66633.36</v>
      </c>
      <c r="AK101" s="99">
        <f t="shared" si="7"/>
        <v>490274.33999999997</v>
      </c>
      <c r="AL101" s="63">
        <f t="shared" si="8"/>
        <v>0</v>
      </c>
      <c r="AM101" s="64">
        <f t="shared" si="9"/>
        <v>490274.33999999997</v>
      </c>
      <c r="AN101" s="60">
        <f t="shared" si="10"/>
        <v>995165.51</v>
      </c>
      <c r="AO101" s="59">
        <f t="shared" si="11"/>
        <v>827172.32</v>
      </c>
      <c r="AP101" s="69">
        <f t="shared" si="12"/>
        <v>167993.19000000006</v>
      </c>
    </row>
    <row r="102" spans="1:42" ht="15" thickBot="1" x14ac:dyDescent="0.25">
      <c r="A102" s="50" t="s">
        <v>401</v>
      </c>
      <c r="B102" s="50" t="s">
        <v>402</v>
      </c>
      <c r="C102" s="88">
        <v>2578</v>
      </c>
      <c r="D102" s="89" t="s">
        <v>786</v>
      </c>
      <c r="E102" s="56" t="s">
        <v>1879</v>
      </c>
      <c r="F102" s="123">
        <v>283549.40999999997</v>
      </c>
      <c r="G102" s="123">
        <v>0</v>
      </c>
      <c r="H102" s="123">
        <v>27075.4</v>
      </c>
      <c r="K102" s="56">
        <v>1556774.58</v>
      </c>
      <c r="L102" s="56">
        <v>293740.34999999998</v>
      </c>
      <c r="R102" s="272">
        <v>1542.05</v>
      </c>
      <c r="V102" s="56">
        <v>2439714</v>
      </c>
      <c r="W102" s="100">
        <v>226881.5</v>
      </c>
      <c r="X102" s="100">
        <v>40000</v>
      </c>
      <c r="AA102" s="100">
        <v>339760</v>
      </c>
      <c r="AB102" s="100">
        <v>3000</v>
      </c>
      <c r="AC102" s="124">
        <v>360340</v>
      </c>
      <c r="AF102" s="124">
        <v>91613.69</v>
      </c>
      <c r="AG102" s="124">
        <v>78270.05</v>
      </c>
      <c r="AK102" s="99">
        <f t="shared" si="7"/>
        <v>310624.81</v>
      </c>
      <c r="AL102" s="63">
        <f t="shared" si="8"/>
        <v>1542.05</v>
      </c>
      <c r="AM102" s="64">
        <f t="shared" si="9"/>
        <v>309082.76</v>
      </c>
      <c r="AN102" s="60">
        <f t="shared" si="10"/>
        <v>609641.5</v>
      </c>
      <c r="AO102" s="59">
        <f t="shared" si="11"/>
        <v>530223.74</v>
      </c>
      <c r="AP102" s="69">
        <f t="shared" si="12"/>
        <v>79417.760000000009</v>
      </c>
    </row>
    <row r="103" spans="1:42" ht="15" thickBot="1" x14ac:dyDescent="0.25">
      <c r="A103" s="50" t="s">
        <v>401</v>
      </c>
      <c r="B103" s="50" t="s">
        <v>402</v>
      </c>
      <c r="C103" s="88">
        <v>5205</v>
      </c>
      <c r="D103" s="89" t="s">
        <v>787</v>
      </c>
      <c r="E103" s="56" t="s">
        <v>1880</v>
      </c>
      <c r="F103" s="123">
        <v>258987.02</v>
      </c>
      <c r="G103" s="123">
        <v>0</v>
      </c>
      <c r="H103" s="123">
        <v>36568.65</v>
      </c>
      <c r="K103" s="56">
        <v>1126853.0900000001</v>
      </c>
      <c r="L103" s="56">
        <v>145645.66</v>
      </c>
      <c r="Q103" s="272">
        <v>360</v>
      </c>
      <c r="R103" s="272">
        <v>1542.05</v>
      </c>
      <c r="V103" s="56">
        <v>3137825</v>
      </c>
      <c r="W103" s="100">
        <v>294124.23</v>
      </c>
      <c r="AA103" s="100">
        <v>435000</v>
      </c>
      <c r="AC103" s="124">
        <v>522320</v>
      </c>
      <c r="AF103" s="124">
        <v>77366.83</v>
      </c>
      <c r="AG103" s="124">
        <v>70561.2</v>
      </c>
      <c r="AK103" s="99">
        <f t="shared" si="7"/>
        <v>295555.67</v>
      </c>
      <c r="AL103" s="63">
        <f t="shared" si="8"/>
        <v>1902.05</v>
      </c>
      <c r="AM103" s="64">
        <f t="shared" si="9"/>
        <v>293653.62</v>
      </c>
      <c r="AN103" s="60">
        <f t="shared" si="10"/>
        <v>729124.23</v>
      </c>
      <c r="AO103" s="59">
        <f t="shared" si="11"/>
        <v>670248.02999999991</v>
      </c>
      <c r="AP103" s="69">
        <f t="shared" si="12"/>
        <v>58876.20000000007</v>
      </c>
    </row>
    <row r="104" spans="1:42" ht="15" thickBot="1" x14ac:dyDescent="0.25">
      <c r="A104" s="50" t="s">
        <v>401</v>
      </c>
      <c r="B104" s="50" t="s">
        <v>402</v>
      </c>
      <c r="C104" s="88">
        <v>2942</v>
      </c>
      <c r="D104" s="89" t="s">
        <v>788</v>
      </c>
      <c r="E104" s="56" t="s">
        <v>1883</v>
      </c>
      <c r="F104" s="123">
        <v>32812.550000000003</v>
      </c>
      <c r="G104" s="123">
        <v>0</v>
      </c>
      <c r="H104" s="123">
        <v>26944.639999999999</v>
      </c>
      <c r="K104" s="56">
        <v>1299040.26</v>
      </c>
      <c r="L104" s="56">
        <v>391570.26</v>
      </c>
      <c r="P104" s="272">
        <v>4697.3599999999997</v>
      </c>
      <c r="R104" s="272">
        <v>3671.74</v>
      </c>
      <c r="U104" s="56">
        <v>400555.98</v>
      </c>
      <c r="V104" s="56">
        <v>1499736.2</v>
      </c>
      <c r="W104" s="100">
        <v>308596.98</v>
      </c>
      <c r="AA104" s="100">
        <v>227940</v>
      </c>
      <c r="AB104" s="100">
        <v>1500</v>
      </c>
      <c r="AC104" s="124">
        <v>342720</v>
      </c>
      <c r="AF104" s="124">
        <v>98416.81</v>
      </c>
      <c r="AG104" s="124">
        <v>50262.559999999998</v>
      </c>
      <c r="AK104" s="99">
        <f t="shared" si="7"/>
        <v>59757.19</v>
      </c>
      <c r="AL104" s="63">
        <f t="shared" si="8"/>
        <v>8369.0999999999985</v>
      </c>
      <c r="AM104" s="64">
        <f t="shared" si="9"/>
        <v>51388.090000000004</v>
      </c>
      <c r="AN104" s="60">
        <f t="shared" si="10"/>
        <v>538036.98</v>
      </c>
      <c r="AO104" s="59">
        <f t="shared" si="11"/>
        <v>491399.37</v>
      </c>
      <c r="AP104" s="69">
        <f t="shared" si="12"/>
        <v>46637.609999999986</v>
      </c>
    </row>
    <row r="105" spans="1:42" ht="15" thickBot="1" x14ac:dyDescent="0.25">
      <c r="A105" s="50" t="s">
        <v>401</v>
      </c>
      <c r="B105" s="50" t="s">
        <v>402</v>
      </c>
      <c r="C105" s="88">
        <v>3193</v>
      </c>
      <c r="D105" s="89" t="s">
        <v>789</v>
      </c>
      <c r="E105" s="56" t="s">
        <v>1884</v>
      </c>
      <c r="F105" s="123">
        <v>250283.1</v>
      </c>
      <c r="G105" s="123">
        <v>0</v>
      </c>
      <c r="H105" s="123">
        <v>125516.27</v>
      </c>
      <c r="K105" s="56">
        <v>636699.87</v>
      </c>
      <c r="L105" s="56">
        <v>363736.23</v>
      </c>
      <c r="P105" s="272">
        <v>2350.73</v>
      </c>
      <c r="R105" s="272">
        <v>2045.48</v>
      </c>
      <c r="U105" s="56">
        <v>70153.490000000005</v>
      </c>
      <c r="V105" s="56">
        <v>2219622</v>
      </c>
      <c r="W105" s="100">
        <v>230375.74</v>
      </c>
      <c r="AA105" s="100">
        <v>298530</v>
      </c>
      <c r="AB105" s="100">
        <v>126678</v>
      </c>
      <c r="AC105" s="124">
        <v>447880</v>
      </c>
      <c r="AF105" s="124">
        <v>145108.51999999999</v>
      </c>
      <c r="AG105" s="124">
        <v>53245.440000000002</v>
      </c>
      <c r="AK105" s="99">
        <f t="shared" si="7"/>
        <v>375799.37</v>
      </c>
      <c r="AL105" s="63">
        <f t="shared" si="8"/>
        <v>4396.21</v>
      </c>
      <c r="AM105" s="64">
        <f t="shared" si="9"/>
        <v>371403.16</v>
      </c>
      <c r="AN105" s="60">
        <f t="shared" si="10"/>
        <v>655583.74</v>
      </c>
      <c r="AO105" s="59">
        <f t="shared" si="11"/>
        <v>646233.96</v>
      </c>
      <c r="AP105" s="69">
        <f t="shared" si="12"/>
        <v>9349.7800000000279</v>
      </c>
    </row>
    <row r="106" spans="1:42" ht="15" thickBot="1" x14ac:dyDescent="0.25">
      <c r="A106" s="50" t="s">
        <v>401</v>
      </c>
      <c r="B106" s="50" t="s">
        <v>402</v>
      </c>
      <c r="C106" s="88">
        <v>4152</v>
      </c>
      <c r="D106" s="89" t="s">
        <v>790</v>
      </c>
      <c r="E106" s="56" t="s">
        <v>1886</v>
      </c>
      <c r="F106" s="123">
        <v>237347.32</v>
      </c>
      <c r="G106" s="123">
        <v>0</v>
      </c>
      <c r="H106" s="123">
        <v>16078.62</v>
      </c>
      <c r="K106" s="56">
        <v>943806.88</v>
      </c>
      <c r="L106" s="56">
        <v>317356.40999999997</v>
      </c>
      <c r="P106" s="272">
        <v>17400</v>
      </c>
      <c r="R106" s="272">
        <v>34.85</v>
      </c>
      <c r="U106" s="56">
        <v>16000</v>
      </c>
      <c r="V106" s="56">
        <v>1687514</v>
      </c>
      <c r="W106" s="100">
        <v>300195.8</v>
      </c>
      <c r="AA106" s="100">
        <v>167110</v>
      </c>
      <c r="AC106" s="124">
        <v>305270</v>
      </c>
      <c r="AF106" s="124">
        <v>130163.25</v>
      </c>
      <c r="AG106" s="124">
        <v>46382.67</v>
      </c>
      <c r="AK106" s="99">
        <f t="shared" si="7"/>
        <v>253425.94</v>
      </c>
      <c r="AL106" s="63">
        <f t="shared" si="8"/>
        <v>17434.849999999999</v>
      </c>
      <c r="AM106" s="64">
        <f t="shared" si="9"/>
        <v>235991.09</v>
      </c>
      <c r="AN106" s="60">
        <f t="shared" si="10"/>
        <v>467305.8</v>
      </c>
      <c r="AO106" s="59">
        <f t="shared" si="11"/>
        <v>481815.92</v>
      </c>
      <c r="AP106" s="69">
        <f t="shared" si="12"/>
        <v>-14510.119999999995</v>
      </c>
    </row>
    <row r="107" spans="1:42" ht="15" thickBot="1" x14ac:dyDescent="0.25">
      <c r="A107" s="50" t="s">
        <v>405</v>
      </c>
      <c r="B107" s="50" t="s">
        <v>406</v>
      </c>
      <c r="C107" s="88">
        <v>4559</v>
      </c>
      <c r="D107" s="89" t="s">
        <v>791</v>
      </c>
      <c r="E107" s="56" t="s">
        <v>1888</v>
      </c>
      <c r="F107" s="123">
        <v>457076.08</v>
      </c>
      <c r="G107" s="123">
        <v>0</v>
      </c>
      <c r="H107" s="123">
        <v>38128.36</v>
      </c>
      <c r="K107" s="56">
        <v>902807.97</v>
      </c>
      <c r="L107" s="56">
        <v>186516.42</v>
      </c>
      <c r="P107" s="272">
        <v>0</v>
      </c>
      <c r="R107" s="272">
        <v>0</v>
      </c>
      <c r="U107" s="56">
        <v>2121.81</v>
      </c>
      <c r="V107" s="56">
        <v>4303318.3099999996</v>
      </c>
      <c r="W107" s="100">
        <v>304417.03000000003</v>
      </c>
      <c r="AA107" s="100">
        <v>613459.5</v>
      </c>
      <c r="AC107" s="124">
        <v>743259.5</v>
      </c>
      <c r="AF107" s="124">
        <v>130422.56</v>
      </c>
      <c r="AG107" s="124">
        <v>38290.080000000002</v>
      </c>
      <c r="AK107" s="99">
        <f t="shared" si="7"/>
        <v>495204.44</v>
      </c>
      <c r="AL107" s="63">
        <f t="shared" si="8"/>
        <v>0</v>
      </c>
      <c r="AM107" s="64">
        <f t="shared" si="9"/>
        <v>495204.44</v>
      </c>
      <c r="AN107" s="60">
        <f t="shared" si="10"/>
        <v>917876.53</v>
      </c>
      <c r="AO107" s="59">
        <f t="shared" si="11"/>
        <v>911972.14</v>
      </c>
      <c r="AP107" s="69">
        <f t="shared" si="12"/>
        <v>5904.390000000014</v>
      </c>
    </row>
    <row r="108" spans="1:42" ht="15" thickBot="1" x14ac:dyDescent="0.25">
      <c r="A108" s="50" t="s">
        <v>405</v>
      </c>
      <c r="B108" s="50" t="s">
        <v>406</v>
      </c>
      <c r="C108" s="88">
        <v>1402</v>
      </c>
      <c r="D108" s="89" t="s">
        <v>792</v>
      </c>
      <c r="E108" s="56" t="s">
        <v>1889</v>
      </c>
      <c r="F108" s="123">
        <v>251460.27</v>
      </c>
      <c r="G108" s="123">
        <v>0</v>
      </c>
      <c r="H108" s="123">
        <v>9526.9500000000007</v>
      </c>
      <c r="K108" s="56">
        <v>735875.15</v>
      </c>
      <c r="L108" s="56">
        <v>184562.79</v>
      </c>
      <c r="O108" s="272">
        <v>0</v>
      </c>
      <c r="P108" s="272">
        <v>26484.16</v>
      </c>
      <c r="R108" s="272">
        <v>380.9</v>
      </c>
      <c r="U108" s="56">
        <v>10700</v>
      </c>
      <c r="V108" s="56">
        <v>2346487</v>
      </c>
      <c r="W108" s="100">
        <v>122229.95</v>
      </c>
      <c r="AA108" s="100">
        <v>349975.5</v>
      </c>
      <c r="AC108" s="124">
        <v>393575.5</v>
      </c>
      <c r="AF108" s="124">
        <v>100601.2</v>
      </c>
      <c r="AG108" s="124">
        <v>47963.8</v>
      </c>
      <c r="AK108" s="99">
        <f t="shared" si="7"/>
        <v>260987.22</v>
      </c>
      <c r="AL108" s="63">
        <f t="shared" si="8"/>
        <v>26865.06</v>
      </c>
      <c r="AM108" s="64">
        <f t="shared" si="9"/>
        <v>234122.16</v>
      </c>
      <c r="AN108" s="60">
        <f t="shared" si="10"/>
        <v>472205.45</v>
      </c>
      <c r="AO108" s="59">
        <f t="shared" si="11"/>
        <v>542140.5</v>
      </c>
      <c r="AP108" s="69">
        <f t="shared" si="12"/>
        <v>-69935.049999999988</v>
      </c>
    </row>
    <row r="109" spans="1:42" ht="15" thickBot="1" x14ac:dyDescent="0.25">
      <c r="A109" s="50" t="s">
        <v>405</v>
      </c>
      <c r="B109" s="50" t="s">
        <v>406</v>
      </c>
      <c r="C109" s="88">
        <v>4041</v>
      </c>
      <c r="D109" s="89" t="s">
        <v>793</v>
      </c>
      <c r="E109" s="56" t="s">
        <v>1890</v>
      </c>
      <c r="F109" s="123">
        <v>278714.86</v>
      </c>
      <c r="G109" s="123">
        <v>0</v>
      </c>
      <c r="H109" s="123">
        <v>57405.08</v>
      </c>
      <c r="K109" s="56">
        <v>1095168.8400000001</v>
      </c>
      <c r="L109" s="56">
        <v>191259.85</v>
      </c>
      <c r="O109" s="272">
        <v>3000</v>
      </c>
      <c r="P109" s="272">
        <v>38604.18</v>
      </c>
      <c r="R109" s="272">
        <v>182.04</v>
      </c>
      <c r="U109" s="56">
        <v>14300</v>
      </c>
      <c r="V109" s="56">
        <v>2125037.4300000002</v>
      </c>
      <c r="W109" s="100">
        <v>234444.82</v>
      </c>
      <c r="AA109" s="100">
        <v>383200.5</v>
      </c>
      <c r="AB109" s="100">
        <v>108330</v>
      </c>
      <c r="AC109" s="124">
        <v>517690.5</v>
      </c>
      <c r="AF109" s="124">
        <v>204592.08</v>
      </c>
      <c r="AG109" s="124">
        <v>51493.62</v>
      </c>
      <c r="AJ109" s="124">
        <v>500</v>
      </c>
      <c r="AK109" s="99">
        <f t="shared" si="7"/>
        <v>336119.94</v>
      </c>
      <c r="AL109" s="63">
        <f t="shared" si="8"/>
        <v>41786.22</v>
      </c>
      <c r="AM109" s="64">
        <f t="shared" si="9"/>
        <v>294333.71999999997</v>
      </c>
      <c r="AN109" s="60">
        <f t="shared" si="10"/>
        <v>725975.32000000007</v>
      </c>
      <c r="AO109" s="59">
        <f t="shared" si="11"/>
        <v>774276.2</v>
      </c>
      <c r="AP109" s="69">
        <f t="shared" si="12"/>
        <v>-48300.879999999888</v>
      </c>
    </row>
    <row r="110" spans="1:42" ht="15" thickBot="1" x14ac:dyDescent="0.25">
      <c r="A110" s="50" t="s">
        <v>405</v>
      </c>
      <c r="B110" s="50" t="s">
        <v>406</v>
      </c>
      <c r="C110" s="88">
        <v>3664</v>
      </c>
      <c r="D110" s="89" t="s">
        <v>794</v>
      </c>
      <c r="E110" s="56" t="s">
        <v>1891</v>
      </c>
      <c r="F110" s="123">
        <v>530082.34</v>
      </c>
      <c r="G110" s="123">
        <v>0</v>
      </c>
      <c r="H110" s="123">
        <v>8656.5400000000009</v>
      </c>
      <c r="K110" s="56">
        <v>3027141.18</v>
      </c>
      <c r="L110" s="56">
        <v>149104.07</v>
      </c>
      <c r="P110" s="272">
        <v>31483.97</v>
      </c>
      <c r="R110" s="272">
        <v>154</v>
      </c>
      <c r="U110" s="56">
        <v>16700</v>
      </c>
      <c r="V110" s="56">
        <v>1196485.3400000001</v>
      </c>
      <c r="W110" s="100">
        <v>197056</v>
      </c>
      <c r="AA110" s="100">
        <v>276320</v>
      </c>
      <c r="AB110" s="100">
        <v>187684</v>
      </c>
      <c r="AC110" s="124">
        <v>450590</v>
      </c>
      <c r="AF110" s="124">
        <v>166531.72</v>
      </c>
      <c r="AG110" s="124">
        <v>62224.35</v>
      </c>
      <c r="AJ110" s="124">
        <v>500</v>
      </c>
      <c r="AK110" s="99">
        <f t="shared" si="7"/>
        <v>538738.88</v>
      </c>
      <c r="AL110" s="63">
        <f t="shared" si="8"/>
        <v>31637.97</v>
      </c>
      <c r="AM110" s="64">
        <f t="shared" si="9"/>
        <v>507100.91000000003</v>
      </c>
      <c r="AN110" s="60">
        <f t="shared" si="10"/>
        <v>661060</v>
      </c>
      <c r="AO110" s="59">
        <f t="shared" si="11"/>
        <v>679846.07</v>
      </c>
      <c r="AP110" s="69">
        <f t="shared" si="12"/>
        <v>-18786.069999999949</v>
      </c>
    </row>
    <row r="111" spans="1:42" ht="15" thickBot="1" x14ac:dyDescent="0.25">
      <c r="A111" s="50" t="s">
        <v>405</v>
      </c>
      <c r="B111" s="50" t="s">
        <v>406</v>
      </c>
      <c r="C111" s="88">
        <v>1748</v>
      </c>
      <c r="D111" s="89" t="s">
        <v>795</v>
      </c>
      <c r="E111" s="56" t="s">
        <v>1909</v>
      </c>
      <c r="F111" s="123">
        <v>202158.64</v>
      </c>
      <c r="G111" s="123">
        <v>0</v>
      </c>
      <c r="H111" s="123">
        <v>6340</v>
      </c>
      <c r="K111" s="56">
        <v>577303.68999999994</v>
      </c>
      <c r="L111" s="56">
        <v>160543.76</v>
      </c>
      <c r="O111" s="272">
        <v>0</v>
      </c>
      <c r="R111" s="272">
        <v>286.7</v>
      </c>
      <c r="U111" s="56">
        <v>10700</v>
      </c>
      <c r="V111" s="56">
        <v>1169693.49</v>
      </c>
      <c r="W111" s="100">
        <v>147364.28</v>
      </c>
      <c r="AA111" s="100">
        <v>160612</v>
      </c>
      <c r="AC111" s="124">
        <v>182812</v>
      </c>
      <c r="AF111" s="124">
        <v>108690.22</v>
      </c>
      <c r="AG111" s="124">
        <v>43796.84</v>
      </c>
      <c r="AK111" s="99">
        <f t="shared" si="7"/>
        <v>208498.64</v>
      </c>
      <c r="AL111" s="63">
        <f t="shared" si="8"/>
        <v>286.7</v>
      </c>
      <c r="AM111" s="64">
        <f t="shared" si="9"/>
        <v>208211.94</v>
      </c>
      <c r="AN111" s="60">
        <f t="shared" si="10"/>
        <v>307976.28000000003</v>
      </c>
      <c r="AO111" s="59">
        <f t="shared" si="11"/>
        <v>335299.05999999994</v>
      </c>
      <c r="AP111" s="69">
        <f t="shared" si="12"/>
        <v>-27322.779999999912</v>
      </c>
    </row>
    <row r="112" spans="1:42" ht="15" thickBot="1" x14ac:dyDescent="0.25">
      <c r="A112" s="50" t="s">
        <v>409</v>
      </c>
      <c r="B112" s="50" t="s">
        <v>410</v>
      </c>
      <c r="C112" s="88">
        <v>5082</v>
      </c>
      <c r="D112" s="89" t="s">
        <v>796</v>
      </c>
      <c r="E112" s="56" t="s">
        <v>1892</v>
      </c>
      <c r="F112" s="123">
        <v>1045222.33</v>
      </c>
      <c r="G112" s="123">
        <v>53024.62</v>
      </c>
      <c r="H112" s="123">
        <v>93567.48</v>
      </c>
      <c r="K112" s="56">
        <v>1499072.25</v>
      </c>
      <c r="L112" s="56">
        <v>157509.06</v>
      </c>
      <c r="O112" s="272">
        <v>0</v>
      </c>
      <c r="P112" s="272">
        <v>79192.87</v>
      </c>
      <c r="R112" s="272">
        <v>152.41999999999999</v>
      </c>
      <c r="V112" s="56">
        <v>620039.24</v>
      </c>
      <c r="W112" s="100">
        <v>659580.77</v>
      </c>
      <c r="AA112" s="100">
        <v>350838.6</v>
      </c>
      <c r="AB112" s="100">
        <v>9000</v>
      </c>
      <c r="AC112" s="124">
        <v>457548.6</v>
      </c>
      <c r="AF112" s="124">
        <v>463117.37</v>
      </c>
      <c r="AG112" s="124">
        <v>68662.990000000005</v>
      </c>
      <c r="AK112" s="99">
        <f t="shared" si="7"/>
        <v>1191814.43</v>
      </c>
      <c r="AL112" s="63">
        <f t="shared" si="8"/>
        <v>79345.289999999994</v>
      </c>
      <c r="AM112" s="64">
        <f t="shared" si="9"/>
        <v>1112469.1399999999</v>
      </c>
      <c r="AN112" s="60">
        <f t="shared" si="10"/>
        <v>1019419.37</v>
      </c>
      <c r="AO112" s="59">
        <f t="shared" si="11"/>
        <v>989328.96</v>
      </c>
      <c r="AP112" s="69">
        <f t="shared" si="12"/>
        <v>30090.410000000033</v>
      </c>
    </row>
    <row r="113" spans="1:42" ht="15" thickBot="1" x14ac:dyDescent="0.25">
      <c r="A113" s="50" t="s">
        <v>409</v>
      </c>
      <c r="B113" s="50" t="s">
        <v>410</v>
      </c>
      <c r="C113" s="88">
        <v>5235</v>
      </c>
      <c r="D113" s="89" t="s">
        <v>797</v>
      </c>
      <c r="E113" s="56" t="s">
        <v>1893</v>
      </c>
      <c r="F113" s="123">
        <v>597150.81000000006</v>
      </c>
      <c r="G113" s="123">
        <v>44400</v>
      </c>
      <c r="H113" s="123">
        <v>29053.29</v>
      </c>
      <c r="K113" s="56">
        <v>653785.72</v>
      </c>
      <c r="L113" s="56">
        <v>111467.13</v>
      </c>
      <c r="T113" s="56">
        <v>-1949471.62</v>
      </c>
      <c r="U113" s="56">
        <v>1228</v>
      </c>
      <c r="W113" s="100">
        <v>730891.95</v>
      </c>
      <c r="AA113" s="100">
        <v>366600</v>
      </c>
      <c r="AB113" s="100">
        <v>4500</v>
      </c>
      <c r="AC113" s="124">
        <v>550450</v>
      </c>
      <c r="AE113" s="124">
        <v>14062</v>
      </c>
      <c r="AF113" s="124">
        <v>400219.95</v>
      </c>
      <c r="AG113" s="124">
        <v>16667.52</v>
      </c>
      <c r="AK113" s="99">
        <f t="shared" si="7"/>
        <v>670604.10000000009</v>
      </c>
      <c r="AL113" s="63">
        <f t="shared" si="8"/>
        <v>0</v>
      </c>
      <c r="AM113" s="64">
        <f t="shared" si="9"/>
        <v>670604.10000000009</v>
      </c>
      <c r="AN113" s="60">
        <f t="shared" si="10"/>
        <v>1101991.95</v>
      </c>
      <c r="AO113" s="59">
        <f t="shared" si="11"/>
        <v>981399.47</v>
      </c>
      <c r="AP113" s="69">
        <f t="shared" si="12"/>
        <v>120592.47999999998</v>
      </c>
    </row>
    <row r="114" spans="1:42" ht="15" thickBot="1" x14ac:dyDescent="0.25">
      <c r="A114" s="50" t="s">
        <v>409</v>
      </c>
      <c r="B114" s="50" t="s">
        <v>410</v>
      </c>
      <c r="C114" s="88">
        <v>2707</v>
      </c>
      <c r="D114" s="89" t="s">
        <v>798</v>
      </c>
      <c r="E114" s="56" t="s">
        <v>1894</v>
      </c>
      <c r="F114" s="123">
        <v>579681.74</v>
      </c>
      <c r="G114" s="123">
        <v>10200</v>
      </c>
      <c r="H114" s="123">
        <v>34963.699999999997</v>
      </c>
      <c r="K114" s="56">
        <v>888361.33</v>
      </c>
      <c r="L114" s="56">
        <v>135774.07999999999</v>
      </c>
      <c r="R114" s="272">
        <v>3</v>
      </c>
      <c r="T114" s="56">
        <v>390534.44</v>
      </c>
      <c r="V114" s="56">
        <v>1131001.29</v>
      </c>
      <c r="W114" s="100">
        <v>396336</v>
      </c>
      <c r="AA114" s="100">
        <v>194880</v>
      </c>
      <c r="AC114" s="124">
        <v>286140</v>
      </c>
      <c r="AF114" s="124">
        <v>166717.28</v>
      </c>
      <c r="AG114" s="124">
        <v>5519.6</v>
      </c>
      <c r="AK114" s="99">
        <f t="shared" si="7"/>
        <v>624845.43999999994</v>
      </c>
      <c r="AL114" s="63">
        <f t="shared" si="8"/>
        <v>3</v>
      </c>
      <c r="AM114" s="64">
        <f t="shared" si="9"/>
        <v>624842.43999999994</v>
      </c>
      <c r="AN114" s="60">
        <f t="shared" si="10"/>
        <v>591216</v>
      </c>
      <c r="AO114" s="59">
        <f t="shared" si="11"/>
        <v>458376.88</v>
      </c>
      <c r="AP114" s="69">
        <f t="shared" si="12"/>
        <v>132839.12</v>
      </c>
    </row>
    <row r="115" spans="1:42" ht="15" thickBot="1" x14ac:dyDescent="0.25">
      <c r="A115" s="50" t="s">
        <v>409</v>
      </c>
      <c r="B115" s="50" t="s">
        <v>410</v>
      </c>
      <c r="C115" s="88">
        <v>4472</v>
      </c>
      <c r="D115" s="89" t="s">
        <v>799</v>
      </c>
      <c r="E115" s="56" t="s">
        <v>1895</v>
      </c>
      <c r="F115" s="123">
        <v>661492.25</v>
      </c>
      <c r="G115" s="123">
        <v>38400</v>
      </c>
      <c r="H115" s="123">
        <v>39483.29</v>
      </c>
      <c r="K115" s="56">
        <v>1004718.15</v>
      </c>
      <c r="L115" s="56">
        <v>303936.01</v>
      </c>
      <c r="R115" s="272">
        <v>0</v>
      </c>
      <c r="V115" s="56">
        <v>1731639.01</v>
      </c>
      <c r="W115" s="100">
        <v>616390.41</v>
      </c>
      <c r="X115" s="100">
        <v>86089</v>
      </c>
      <c r="AA115" s="100">
        <v>467700</v>
      </c>
      <c r="AC115" s="124">
        <v>665490</v>
      </c>
      <c r="AF115" s="124">
        <v>532784.23</v>
      </c>
      <c r="AG115" s="124">
        <v>33192.49</v>
      </c>
      <c r="AK115" s="99">
        <f t="shared" si="7"/>
        <v>739375.54</v>
      </c>
      <c r="AL115" s="63">
        <f t="shared" si="8"/>
        <v>0</v>
      </c>
      <c r="AM115" s="64">
        <f t="shared" si="9"/>
        <v>739375.54</v>
      </c>
      <c r="AN115" s="60">
        <f t="shared" si="10"/>
        <v>1170179.4100000001</v>
      </c>
      <c r="AO115" s="59">
        <f t="shared" si="11"/>
        <v>1231466.72</v>
      </c>
      <c r="AP115" s="69">
        <f t="shared" si="12"/>
        <v>-61287.309999999823</v>
      </c>
    </row>
    <row r="116" spans="1:42" ht="15" thickBot="1" x14ac:dyDescent="0.25">
      <c r="A116" s="50" t="s">
        <v>409</v>
      </c>
      <c r="B116" s="50" t="s">
        <v>410</v>
      </c>
      <c r="C116" s="88">
        <v>1392</v>
      </c>
      <c r="D116" s="89" t="s">
        <v>800</v>
      </c>
      <c r="E116" s="56" t="s">
        <v>1896</v>
      </c>
      <c r="F116" s="123">
        <v>170872.58</v>
      </c>
      <c r="G116" s="123">
        <v>11000</v>
      </c>
      <c r="H116" s="123">
        <v>35246.44</v>
      </c>
      <c r="K116" s="56">
        <v>619447.29</v>
      </c>
      <c r="L116" s="56">
        <v>206838.27</v>
      </c>
      <c r="O116" s="272">
        <v>0</v>
      </c>
      <c r="R116" s="272">
        <v>0</v>
      </c>
      <c r="U116" s="56">
        <v>-74.77</v>
      </c>
      <c r="V116" s="56">
        <v>2353915.73</v>
      </c>
      <c r="W116" s="100">
        <v>228934.56</v>
      </c>
      <c r="AA116" s="100">
        <v>135400</v>
      </c>
      <c r="AC116" s="124">
        <v>159200</v>
      </c>
      <c r="AE116" s="124">
        <v>1304</v>
      </c>
      <c r="AF116" s="124">
        <v>134651.21</v>
      </c>
      <c r="AG116" s="124">
        <v>38431.379999999997</v>
      </c>
      <c r="AI116" s="124">
        <v>30000</v>
      </c>
      <c r="AK116" s="99">
        <f t="shared" si="7"/>
        <v>217119.02</v>
      </c>
      <c r="AL116" s="63">
        <f t="shared" si="8"/>
        <v>0</v>
      </c>
      <c r="AM116" s="64">
        <f t="shared" si="9"/>
        <v>217119.02</v>
      </c>
      <c r="AN116" s="60">
        <f t="shared" si="10"/>
        <v>364334.56</v>
      </c>
      <c r="AO116" s="59">
        <f t="shared" si="11"/>
        <v>363586.58999999997</v>
      </c>
      <c r="AP116" s="69">
        <f t="shared" si="12"/>
        <v>747.97000000003027</v>
      </c>
    </row>
    <row r="117" spans="1:42" ht="15" thickBot="1" x14ac:dyDescent="0.25">
      <c r="A117" s="50" t="s">
        <v>409</v>
      </c>
      <c r="B117" s="50" t="s">
        <v>410</v>
      </c>
      <c r="C117" s="88">
        <v>4729</v>
      </c>
      <c r="D117" s="89" t="s">
        <v>801</v>
      </c>
      <c r="E117" s="56" t="s">
        <v>1897</v>
      </c>
      <c r="F117" s="123">
        <v>823553.07</v>
      </c>
      <c r="G117" s="123">
        <v>67051.66</v>
      </c>
      <c r="H117" s="123">
        <v>66941.78</v>
      </c>
      <c r="K117" s="56">
        <v>2390073.2400000002</v>
      </c>
      <c r="L117" s="56">
        <v>320022.94</v>
      </c>
      <c r="O117" s="272">
        <v>0</v>
      </c>
      <c r="R117" s="272">
        <v>100</v>
      </c>
      <c r="U117" s="56">
        <v>130</v>
      </c>
      <c r="V117" s="56">
        <v>1221990.08</v>
      </c>
      <c r="W117" s="100">
        <v>934353.67</v>
      </c>
      <c r="AA117" s="100">
        <v>464100</v>
      </c>
      <c r="AC117" s="124">
        <v>763050</v>
      </c>
      <c r="AE117" s="124">
        <v>7104</v>
      </c>
      <c r="AF117" s="124">
        <v>447010.67</v>
      </c>
      <c r="AG117" s="124">
        <v>41503.64</v>
      </c>
      <c r="AK117" s="99">
        <f t="shared" si="7"/>
        <v>957546.51</v>
      </c>
      <c r="AL117" s="63">
        <f t="shared" si="8"/>
        <v>100</v>
      </c>
      <c r="AM117" s="64">
        <f t="shared" si="9"/>
        <v>957446.51</v>
      </c>
      <c r="AN117" s="60">
        <f t="shared" si="10"/>
        <v>1398453.67</v>
      </c>
      <c r="AO117" s="59">
        <f t="shared" si="11"/>
        <v>1258668.3099999998</v>
      </c>
      <c r="AP117" s="69">
        <f t="shared" si="12"/>
        <v>139785.3600000001</v>
      </c>
    </row>
    <row r="118" spans="1:42" ht="15" thickBot="1" x14ac:dyDescent="0.25">
      <c r="A118" s="50" t="s">
        <v>413</v>
      </c>
      <c r="B118" s="50" t="s">
        <v>414</v>
      </c>
      <c r="C118" s="88">
        <v>3571</v>
      </c>
      <c r="D118" s="89" t="s">
        <v>802</v>
      </c>
      <c r="E118" s="56" t="s">
        <v>1898</v>
      </c>
      <c r="F118" s="123">
        <v>571960.4</v>
      </c>
      <c r="G118" s="123">
        <v>0</v>
      </c>
      <c r="H118" s="123">
        <v>81059.69</v>
      </c>
      <c r="K118" s="56">
        <v>1002069.46</v>
      </c>
      <c r="L118" s="56">
        <v>50328.94</v>
      </c>
      <c r="P118" s="272">
        <v>52451.71</v>
      </c>
      <c r="Q118" s="272">
        <v>40600</v>
      </c>
      <c r="R118" s="272">
        <v>5671</v>
      </c>
      <c r="V118" s="56">
        <v>1488507.55</v>
      </c>
      <c r="W118" s="100">
        <v>236806.79</v>
      </c>
      <c r="AA118" s="100">
        <v>278848.5</v>
      </c>
      <c r="AC118" s="124">
        <v>396188.5</v>
      </c>
      <c r="AF118" s="124">
        <v>57688.07</v>
      </c>
      <c r="AG118" s="124">
        <v>38842.49</v>
      </c>
      <c r="AK118" s="99">
        <f t="shared" si="7"/>
        <v>653020.09000000008</v>
      </c>
      <c r="AL118" s="63">
        <f t="shared" si="8"/>
        <v>98722.709999999992</v>
      </c>
      <c r="AM118" s="64">
        <f t="shared" si="9"/>
        <v>554297.38000000012</v>
      </c>
      <c r="AN118" s="60">
        <f t="shared" si="10"/>
        <v>515655.29000000004</v>
      </c>
      <c r="AO118" s="59">
        <f t="shared" si="11"/>
        <v>492719.06</v>
      </c>
      <c r="AP118" s="69">
        <f t="shared" si="12"/>
        <v>22936.23000000004</v>
      </c>
    </row>
    <row r="119" spans="1:42" ht="15" thickBot="1" x14ac:dyDescent="0.25">
      <c r="A119" s="50" t="s">
        <v>413</v>
      </c>
      <c r="B119" s="50" t="s">
        <v>414</v>
      </c>
      <c r="C119" s="88">
        <v>3383</v>
      </c>
      <c r="D119" s="89" t="s">
        <v>803</v>
      </c>
      <c r="E119" s="56" t="s">
        <v>1899</v>
      </c>
      <c r="F119" s="123">
        <v>623522.99</v>
      </c>
      <c r="G119" s="123">
        <v>0</v>
      </c>
      <c r="H119" s="123">
        <v>63382.32</v>
      </c>
      <c r="K119" s="56">
        <v>662754.1</v>
      </c>
      <c r="L119" s="56">
        <v>145809.41</v>
      </c>
      <c r="P119" s="272">
        <v>32104</v>
      </c>
      <c r="Q119" s="272">
        <v>137700</v>
      </c>
      <c r="R119" s="272">
        <v>0</v>
      </c>
      <c r="V119" s="56">
        <v>1247302.3600000001</v>
      </c>
      <c r="W119" s="100">
        <v>174652.65</v>
      </c>
      <c r="AA119" s="100">
        <v>241470</v>
      </c>
      <c r="AC119" s="124">
        <v>292470</v>
      </c>
      <c r="AF119" s="124">
        <v>89390.9</v>
      </c>
      <c r="AG119" s="124">
        <v>33774.550000000003</v>
      </c>
      <c r="AK119" s="99">
        <f t="shared" si="7"/>
        <v>686905.30999999994</v>
      </c>
      <c r="AL119" s="63">
        <f t="shared" si="8"/>
        <v>169804</v>
      </c>
      <c r="AM119" s="64">
        <f t="shared" si="9"/>
        <v>517101.30999999994</v>
      </c>
      <c r="AN119" s="60">
        <f t="shared" si="10"/>
        <v>416122.65</v>
      </c>
      <c r="AO119" s="59">
        <f t="shared" si="11"/>
        <v>415635.45</v>
      </c>
      <c r="AP119" s="69">
        <f t="shared" si="12"/>
        <v>487.20000000001164</v>
      </c>
    </row>
    <row r="120" spans="1:42" ht="15" thickBot="1" x14ac:dyDescent="0.25">
      <c r="A120" s="50" t="s">
        <v>413</v>
      </c>
      <c r="B120" s="50" t="s">
        <v>414</v>
      </c>
      <c r="C120" s="88">
        <v>3666</v>
      </c>
      <c r="D120" s="89" t="s">
        <v>804</v>
      </c>
      <c r="E120" s="56" t="s">
        <v>1900</v>
      </c>
      <c r="F120" s="123">
        <v>734296.77</v>
      </c>
      <c r="G120" s="123">
        <v>0</v>
      </c>
      <c r="H120" s="123">
        <v>2911.31</v>
      </c>
      <c r="K120" s="56">
        <v>588209.5</v>
      </c>
      <c r="L120" s="56">
        <v>23461.35</v>
      </c>
      <c r="P120" s="272">
        <v>34489.120000000003</v>
      </c>
      <c r="R120" s="272">
        <v>6340.4</v>
      </c>
      <c r="V120" s="56">
        <v>1693308.65</v>
      </c>
      <c r="W120" s="100">
        <v>215378.8</v>
      </c>
      <c r="AA120" s="100">
        <v>409908</v>
      </c>
      <c r="AB120" s="100">
        <v>300</v>
      </c>
      <c r="AC120" s="124">
        <v>527858</v>
      </c>
      <c r="AF120" s="124">
        <v>78463.23</v>
      </c>
      <c r="AG120" s="124">
        <v>27235.57</v>
      </c>
      <c r="AK120" s="99">
        <f t="shared" si="7"/>
        <v>737208.08000000007</v>
      </c>
      <c r="AL120" s="63">
        <f t="shared" si="8"/>
        <v>40829.520000000004</v>
      </c>
      <c r="AM120" s="64">
        <f t="shared" si="9"/>
        <v>696378.56</v>
      </c>
      <c r="AN120" s="60">
        <f t="shared" si="10"/>
        <v>625586.80000000005</v>
      </c>
      <c r="AO120" s="59">
        <f t="shared" si="11"/>
        <v>633556.79999999993</v>
      </c>
      <c r="AP120" s="69">
        <f t="shared" si="12"/>
        <v>-7969.9999999998836</v>
      </c>
    </row>
    <row r="121" spans="1:42" ht="15" thickBot="1" x14ac:dyDescent="0.25">
      <c r="A121" s="50" t="s">
        <v>413</v>
      </c>
      <c r="B121" s="50" t="s">
        <v>414</v>
      </c>
      <c r="C121" s="88">
        <v>4139</v>
      </c>
      <c r="D121" s="89" t="s">
        <v>805</v>
      </c>
      <c r="E121" s="56" t="s">
        <v>1901</v>
      </c>
      <c r="F121" s="123">
        <v>505749.74</v>
      </c>
      <c r="G121" s="123">
        <v>0</v>
      </c>
      <c r="H121" s="123">
        <v>157904.32000000001</v>
      </c>
      <c r="K121" s="56">
        <v>1078043.29</v>
      </c>
      <c r="L121" s="56">
        <v>49372.02</v>
      </c>
      <c r="P121" s="272">
        <v>28064.02</v>
      </c>
      <c r="R121" s="272">
        <v>0</v>
      </c>
      <c r="U121" s="56">
        <v>-22500</v>
      </c>
      <c r="V121" s="56">
        <v>2084116.46</v>
      </c>
      <c r="W121" s="100">
        <v>319742.21000000002</v>
      </c>
      <c r="X121" s="100">
        <v>125839</v>
      </c>
      <c r="AA121" s="100">
        <v>252561</v>
      </c>
      <c r="AC121" s="124">
        <v>319421</v>
      </c>
      <c r="AF121" s="124">
        <v>82325.95</v>
      </c>
      <c r="AG121" s="124">
        <v>71961.94</v>
      </c>
      <c r="AK121" s="99">
        <f t="shared" si="7"/>
        <v>663654.06000000006</v>
      </c>
      <c r="AL121" s="63">
        <f t="shared" si="8"/>
        <v>28064.02</v>
      </c>
      <c r="AM121" s="64">
        <f t="shared" si="9"/>
        <v>635590.04</v>
      </c>
      <c r="AN121" s="60">
        <f t="shared" si="10"/>
        <v>698142.21</v>
      </c>
      <c r="AO121" s="59">
        <f t="shared" si="11"/>
        <v>473708.89</v>
      </c>
      <c r="AP121" s="69">
        <f t="shared" si="12"/>
        <v>224433.31999999995</v>
      </c>
    </row>
    <row r="122" spans="1:42" ht="15" thickBot="1" x14ac:dyDescent="0.25">
      <c r="A122" s="50" t="s">
        <v>413</v>
      </c>
      <c r="B122" s="50" t="s">
        <v>414</v>
      </c>
      <c r="C122" s="88">
        <v>1457</v>
      </c>
      <c r="D122" s="89" t="s">
        <v>806</v>
      </c>
      <c r="E122" s="56" t="s">
        <v>1902</v>
      </c>
      <c r="F122" s="123">
        <v>234887.24</v>
      </c>
      <c r="G122" s="123">
        <v>0</v>
      </c>
      <c r="H122" s="123">
        <v>100116.14</v>
      </c>
      <c r="K122" s="56">
        <v>323199.82</v>
      </c>
      <c r="L122" s="56">
        <v>21130.639999999999</v>
      </c>
      <c r="P122" s="272">
        <v>36415.449999999997</v>
      </c>
      <c r="Q122" s="272">
        <v>0</v>
      </c>
      <c r="R122" s="272">
        <v>2449</v>
      </c>
      <c r="U122" s="56">
        <v>-9485.4</v>
      </c>
      <c r="V122" s="56">
        <v>345503.07</v>
      </c>
      <c r="W122" s="100">
        <v>239626.45</v>
      </c>
      <c r="AA122" s="100">
        <v>222280</v>
      </c>
      <c r="AC122" s="124">
        <v>345450</v>
      </c>
      <c r="AF122" s="124">
        <v>59528.99</v>
      </c>
      <c r="AG122" s="124">
        <v>12091.47</v>
      </c>
      <c r="AK122" s="99">
        <f t="shared" si="7"/>
        <v>335003.38</v>
      </c>
      <c r="AL122" s="63">
        <f t="shared" si="8"/>
        <v>38864.449999999997</v>
      </c>
      <c r="AM122" s="64">
        <f t="shared" si="9"/>
        <v>296138.93</v>
      </c>
      <c r="AN122" s="60">
        <f t="shared" si="10"/>
        <v>461906.45</v>
      </c>
      <c r="AO122" s="59">
        <f t="shared" si="11"/>
        <v>417070.45999999996</v>
      </c>
      <c r="AP122" s="69">
        <f t="shared" si="12"/>
        <v>44835.990000000049</v>
      </c>
    </row>
    <row r="123" spans="1:42" ht="15" thickBot="1" x14ac:dyDescent="0.25">
      <c r="A123" s="50" t="s">
        <v>413</v>
      </c>
      <c r="B123" s="50" t="s">
        <v>414</v>
      </c>
      <c r="C123" s="88">
        <v>2356</v>
      </c>
      <c r="D123" s="89" t="s">
        <v>807</v>
      </c>
      <c r="E123" s="56" t="s">
        <v>1910</v>
      </c>
      <c r="F123" s="123">
        <v>423131.2</v>
      </c>
      <c r="G123" s="123">
        <v>9000</v>
      </c>
      <c r="H123" s="123">
        <v>76284.350000000006</v>
      </c>
      <c r="K123" s="56">
        <v>654603.02</v>
      </c>
      <c r="L123" s="56">
        <v>-57920.63</v>
      </c>
      <c r="O123" s="272">
        <v>0</v>
      </c>
      <c r="P123" s="272">
        <v>36276.81</v>
      </c>
      <c r="R123" s="272">
        <v>0</v>
      </c>
      <c r="U123" s="56">
        <v>194908.08</v>
      </c>
      <c r="V123" s="56">
        <v>2439641.09</v>
      </c>
      <c r="W123" s="100">
        <v>132205.94</v>
      </c>
      <c r="X123" s="100">
        <v>53538</v>
      </c>
      <c r="AA123" s="100">
        <v>226830</v>
      </c>
      <c r="AC123" s="124">
        <v>267230</v>
      </c>
      <c r="AF123" s="124">
        <v>115962.97</v>
      </c>
      <c r="AG123" s="124">
        <v>60402.69</v>
      </c>
      <c r="AK123" s="99">
        <f t="shared" si="7"/>
        <v>508415.55000000005</v>
      </c>
      <c r="AL123" s="63">
        <f t="shared" si="8"/>
        <v>36276.81</v>
      </c>
      <c r="AM123" s="64">
        <f t="shared" si="9"/>
        <v>472138.74000000005</v>
      </c>
      <c r="AN123" s="60">
        <f t="shared" si="10"/>
        <v>412573.94</v>
      </c>
      <c r="AO123" s="59">
        <f t="shared" si="11"/>
        <v>443595.66</v>
      </c>
      <c r="AP123" s="69">
        <f t="shared" si="12"/>
        <v>-31021.719999999972</v>
      </c>
    </row>
    <row r="124" spans="1:42" ht="15" thickBot="1" x14ac:dyDescent="0.25">
      <c r="A124" s="50" t="s">
        <v>413</v>
      </c>
      <c r="B124" s="50" t="s">
        <v>414</v>
      </c>
      <c r="C124" s="88">
        <v>3094</v>
      </c>
      <c r="D124" s="89" t="s">
        <v>808</v>
      </c>
      <c r="E124" s="56" t="s">
        <v>1912</v>
      </c>
      <c r="F124" s="123">
        <v>475016.48</v>
      </c>
      <c r="G124" s="123">
        <v>0</v>
      </c>
      <c r="H124" s="123">
        <v>148062.28</v>
      </c>
      <c r="K124" s="56">
        <v>781968.76</v>
      </c>
      <c r="L124" s="56">
        <v>107357.89</v>
      </c>
      <c r="P124" s="272">
        <v>38097.26</v>
      </c>
      <c r="Q124" s="272">
        <v>114550</v>
      </c>
      <c r="R124" s="272">
        <v>3868.01</v>
      </c>
      <c r="U124" s="56">
        <v>-59992</v>
      </c>
      <c r="V124" s="56">
        <v>3028722.67</v>
      </c>
      <c r="W124" s="100">
        <v>319330.05</v>
      </c>
      <c r="AA124" s="100">
        <v>298472.40000000002</v>
      </c>
      <c r="AC124" s="124">
        <v>434072.4</v>
      </c>
      <c r="AF124" s="124">
        <v>75985.56</v>
      </c>
      <c r="AG124" s="124">
        <v>46767.74</v>
      </c>
      <c r="AK124" s="99">
        <f t="shared" si="7"/>
        <v>623078.76</v>
      </c>
      <c r="AL124" s="63">
        <f t="shared" si="8"/>
        <v>156515.27000000002</v>
      </c>
      <c r="AM124" s="64">
        <f t="shared" si="9"/>
        <v>466563.49</v>
      </c>
      <c r="AN124" s="60">
        <f t="shared" si="10"/>
        <v>617802.44999999995</v>
      </c>
      <c r="AO124" s="59">
        <f t="shared" si="11"/>
        <v>556825.70000000007</v>
      </c>
      <c r="AP124" s="69">
        <f t="shared" si="12"/>
        <v>60976.749999999884</v>
      </c>
    </row>
    <row r="125" spans="1:42" ht="15" thickBot="1" x14ac:dyDescent="0.25">
      <c r="A125" s="50" t="s">
        <v>413</v>
      </c>
      <c r="B125" s="50" t="s">
        <v>414</v>
      </c>
      <c r="C125" s="88">
        <v>2499</v>
      </c>
      <c r="D125" s="89" t="s">
        <v>809</v>
      </c>
      <c r="E125" s="56" t="s">
        <v>1914</v>
      </c>
      <c r="F125" s="123">
        <v>129653.89</v>
      </c>
      <c r="G125" s="123">
        <v>0</v>
      </c>
      <c r="H125" s="123">
        <v>26357.68</v>
      </c>
      <c r="K125" s="56">
        <v>1028273.63</v>
      </c>
      <c r="L125" s="56">
        <v>108401.78</v>
      </c>
      <c r="P125" s="272">
        <v>40562.57</v>
      </c>
      <c r="Q125" s="272">
        <v>47600</v>
      </c>
      <c r="R125" s="272">
        <v>0</v>
      </c>
      <c r="U125" s="56">
        <v>-88706.83</v>
      </c>
      <c r="V125" s="56">
        <v>3118920.11</v>
      </c>
      <c r="W125" s="100">
        <v>171120.96</v>
      </c>
      <c r="AA125" s="100">
        <v>348795.5</v>
      </c>
      <c r="AC125" s="124">
        <v>443275.5</v>
      </c>
      <c r="AF125" s="124">
        <v>61315.09</v>
      </c>
      <c r="AG125" s="124">
        <v>54384.74</v>
      </c>
      <c r="AK125" s="99">
        <f t="shared" si="7"/>
        <v>156011.57</v>
      </c>
      <c r="AL125" s="63">
        <f t="shared" si="8"/>
        <v>88162.57</v>
      </c>
      <c r="AM125" s="64">
        <f t="shared" si="9"/>
        <v>67849</v>
      </c>
      <c r="AN125" s="60">
        <f t="shared" si="10"/>
        <v>519916.45999999996</v>
      </c>
      <c r="AO125" s="59">
        <f t="shared" si="11"/>
        <v>558975.32999999996</v>
      </c>
      <c r="AP125" s="69">
        <f t="shared" si="12"/>
        <v>-39058.869999999995</v>
      </c>
    </row>
    <row r="126" spans="1:42" ht="15" thickBot="1" x14ac:dyDescent="0.25">
      <c r="A126" s="50" t="s">
        <v>417</v>
      </c>
      <c r="B126" s="50" t="s">
        <v>418</v>
      </c>
      <c r="C126" s="88">
        <v>5132</v>
      </c>
      <c r="D126" s="89" t="s">
        <v>810</v>
      </c>
      <c r="E126" s="56" t="s">
        <v>1881</v>
      </c>
      <c r="F126" s="123">
        <v>440625.54</v>
      </c>
      <c r="G126" s="123">
        <v>12696</v>
      </c>
      <c r="H126" s="123">
        <v>19065.64</v>
      </c>
      <c r="K126" s="56">
        <v>932559.58</v>
      </c>
      <c r="L126" s="56">
        <v>183569.61</v>
      </c>
      <c r="P126" s="272">
        <v>94736.89</v>
      </c>
      <c r="R126" s="272">
        <v>1310</v>
      </c>
      <c r="S126" s="56">
        <v>85640</v>
      </c>
      <c r="T126" s="56">
        <v>-1269160.81</v>
      </c>
      <c r="U126" s="56">
        <v>-15550</v>
      </c>
      <c r="V126" s="56">
        <v>2656385</v>
      </c>
      <c r="W126" s="100">
        <v>455798.41</v>
      </c>
      <c r="AA126" s="100">
        <v>479454.5</v>
      </c>
      <c r="AC126" s="124">
        <v>681036.5</v>
      </c>
      <c r="AF126" s="124">
        <v>118123.02</v>
      </c>
      <c r="AG126" s="124">
        <v>56557.599999999999</v>
      </c>
      <c r="AK126" s="99">
        <f t="shared" si="7"/>
        <v>472387.18</v>
      </c>
      <c r="AL126" s="63">
        <f t="shared" si="8"/>
        <v>96046.89</v>
      </c>
      <c r="AM126" s="64">
        <f t="shared" si="9"/>
        <v>376340.29</v>
      </c>
      <c r="AN126" s="60">
        <f t="shared" si="10"/>
        <v>935252.90999999992</v>
      </c>
      <c r="AO126" s="59">
        <f t="shared" si="11"/>
        <v>855717.12</v>
      </c>
      <c r="AP126" s="69">
        <f t="shared" si="12"/>
        <v>79535.789999999921</v>
      </c>
    </row>
    <row r="127" spans="1:42" ht="15" thickBot="1" x14ac:dyDescent="0.25">
      <c r="A127" s="50" t="s">
        <v>417</v>
      </c>
      <c r="B127" s="50" t="s">
        <v>418</v>
      </c>
      <c r="C127" s="88">
        <v>2779</v>
      </c>
      <c r="D127" s="89" t="s">
        <v>811</v>
      </c>
      <c r="E127" s="56" t="s">
        <v>1882</v>
      </c>
      <c r="F127" s="123">
        <v>378725.96</v>
      </c>
      <c r="G127" s="123">
        <v>4191</v>
      </c>
      <c r="H127" s="123">
        <v>20253.669999999998</v>
      </c>
      <c r="K127" s="56">
        <v>274143.48</v>
      </c>
      <c r="L127" s="56">
        <v>187036.65</v>
      </c>
      <c r="P127" s="272">
        <v>113386.3</v>
      </c>
      <c r="T127" s="56">
        <v>-1849130.55</v>
      </c>
      <c r="U127" s="56">
        <v>-684</v>
      </c>
      <c r="V127" s="56">
        <v>2668500</v>
      </c>
      <c r="W127" s="100">
        <v>223458.15</v>
      </c>
      <c r="AA127" s="100">
        <v>432306</v>
      </c>
      <c r="AC127" s="124">
        <v>548568</v>
      </c>
      <c r="AF127" s="124">
        <v>123545.05</v>
      </c>
      <c r="AG127" s="124">
        <v>29656.34</v>
      </c>
      <c r="AK127" s="99">
        <f t="shared" si="7"/>
        <v>403170.63</v>
      </c>
      <c r="AL127" s="63">
        <f t="shared" si="8"/>
        <v>113386.3</v>
      </c>
      <c r="AM127" s="64">
        <f t="shared" si="9"/>
        <v>289784.33</v>
      </c>
      <c r="AN127" s="60">
        <f t="shared" si="10"/>
        <v>655764.15</v>
      </c>
      <c r="AO127" s="59">
        <f t="shared" si="11"/>
        <v>701769.39</v>
      </c>
      <c r="AP127" s="69">
        <f t="shared" si="12"/>
        <v>-46005.239999999991</v>
      </c>
    </row>
    <row r="128" spans="1:42" ht="15" thickBot="1" x14ac:dyDescent="0.25">
      <c r="A128" s="50" t="s">
        <v>417</v>
      </c>
      <c r="B128" s="50" t="s">
        <v>418</v>
      </c>
      <c r="C128" s="88">
        <v>5936</v>
      </c>
      <c r="D128" s="89" t="s">
        <v>812</v>
      </c>
      <c r="E128" s="56" t="s">
        <v>1885</v>
      </c>
      <c r="F128" s="123">
        <v>489545.71</v>
      </c>
      <c r="G128" s="123">
        <v>8838.5</v>
      </c>
      <c r="H128" s="123">
        <v>22625.439999999999</v>
      </c>
      <c r="K128" s="56">
        <v>5129299.72</v>
      </c>
      <c r="L128" s="56">
        <v>90590.1</v>
      </c>
      <c r="P128" s="272">
        <v>210475.97</v>
      </c>
      <c r="R128" s="272">
        <v>26</v>
      </c>
      <c r="T128" s="56">
        <v>-3816502.6</v>
      </c>
      <c r="V128" s="56">
        <v>9526566.6699999999</v>
      </c>
      <c r="W128" s="100">
        <v>476815.25</v>
      </c>
      <c r="AA128" s="100">
        <v>421968.9</v>
      </c>
      <c r="AC128" s="124">
        <v>691119.9</v>
      </c>
      <c r="AE128" s="124">
        <v>3280</v>
      </c>
      <c r="AF128" s="124">
        <v>190454.93</v>
      </c>
      <c r="AG128" s="124">
        <v>119012.89</v>
      </c>
      <c r="AK128" s="99">
        <f t="shared" si="7"/>
        <v>521009.65</v>
      </c>
      <c r="AL128" s="63">
        <f t="shared" si="8"/>
        <v>210501.97</v>
      </c>
      <c r="AM128" s="64">
        <f t="shared" si="9"/>
        <v>310507.68000000005</v>
      </c>
      <c r="AN128" s="60">
        <f t="shared" si="10"/>
        <v>898784.15</v>
      </c>
      <c r="AO128" s="59">
        <f t="shared" si="11"/>
        <v>1003867.7200000001</v>
      </c>
      <c r="AP128" s="69">
        <f t="shared" si="12"/>
        <v>-105083.57000000007</v>
      </c>
    </row>
    <row r="129" spans="1:42" ht="15" thickBot="1" x14ac:dyDescent="0.25">
      <c r="A129" s="50" t="s">
        <v>417</v>
      </c>
      <c r="B129" s="50" t="s">
        <v>418</v>
      </c>
      <c r="C129" s="88">
        <v>2905</v>
      </c>
      <c r="D129" s="89" t="s">
        <v>813</v>
      </c>
      <c r="E129" s="56" t="s">
        <v>1887</v>
      </c>
      <c r="F129" s="123">
        <v>378860.81</v>
      </c>
      <c r="G129" s="123">
        <v>4063.5</v>
      </c>
      <c r="H129" s="123">
        <v>0</v>
      </c>
      <c r="K129" s="56">
        <v>403855.42</v>
      </c>
      <c r="L129" s="56">
        <v>154782.18</v>
      </c>
      <c r="P129" s="272">
        <v>70561.679999999993</v>
      </c>
      <c r="S129" s="56">
        <v>155940</v>
      </c>
      <c r="T129" s="56">
        <v>-1815370.57</v>
      </c>
      <c r="U129" s="56">
        <v>245.79</v>
      </c>
      <c r="V129" s="56">
        <v>2647000</v>
      </c>
      <c r="W129" s="100">
        <v>145727.79</v>
      </c>
      <c r="AA129" s="100">
        <v>231186</v>
      </c>
      <c r="AC129" s="124">
        <v>363852</v>
      </c>
      <c r="AF129" s="124">
        <v>70163.39</v>
      </c>
      <c r="AG129" s="124">
        <v>20812.54</v>
      </c>
      <c r="AK129" s="99">
        <f t="shared" si="7"/>
        <v>382924.31</v>
      </c>
      <c r="AL129" s="63">
        <f t="shared" si="8"/>
        <v>70561.679999999993</v>
      </c>
      <c r="AM129" s="64">
        <f t="shared" si="9"/>
        <v>312362.63</v>
      </c>
      <c r="AN129" s="60">
        <f t="shared" si="10"/>
        <v>376913.79000000004</v>
      </c>
      <c r="AO129" s="59">
        <f t="shared" si="11"/>
        <v>454827.93</v>
      </c>
      <c r="AP129" s="69">
        <f t="shared" si="12"/>
        <v>-77914.139999999956</v>
      </c>
    </row>
    <row r="130" spans="1:42" ht="15" thickBot="1" x14ac:dyDescent="0.25">
      <c r="A130" s="50" t="s">
        <v>417</v>
      </c>
      <c r="B130" s="50" t="s">
        <v>418</v>
      </c>
      <c r="C130" s="88">
        <v>2680</v>
      </c>
      <c r="D130" s="89" t="s">
        <v>814</v>
      </c>
      <c r="E130" s="56" t="s">
        <v>1913</v>
      </c>
      <c r="F130" s="123">
        <v>222938.65</v>
      </c>
      <c r="G130" s="123">
        <v>624</v>
      </c>
      <c r="H130" s="123">
        <v>6619.7</v>
      </c>
      <c r="K130" s="56">
        <v>484035.74</v>
      </c>
      <c r="L130" s="56">
        <v>64614.61</v>
      </c>
      <c r="P130" s="272">
        <v>150169.01</v>
      </c>
      <c r="R130" s="272">
        <v>15</v>
      </c>
      <c r="T130" s="56">
        <v>-1237394.6599999999</v>
      </c>
      <c r="V130" s="56">
        <v>1913700</v>
      </c>
      <c r="W130" s="100">
        <v>40233.26</v>
      </c>
      <c r="AA130" s="100">
        <v>72727.600000000006</v>
      </c>
      <c r="AC130" s="124">
        <v>110591.6</v>
      </c>
      <c r="AF130" s="124">
        <v>24788.9</v>
      </c>
      <c r="AG130" s="124">
        <v>11595.51</v>
      </c>
      <c r="AK130" s="99">
        <f t="shared" si="7"/>
        <v>230182.35</v>
      </c>
      <c r="AL130" s="63">
        <f t="shared" si="8"/>
        <v>150184.01</v>
      </c>
      <c r="AM130" s="64">
        <f t="shared" si="9"/>
        <v>79998.34</v>
      </c>
      <c r="AN130" s="60">
        <f t="shared" si="10"/>
        <v>112960.86000000002</v>
      </c>
      <c r="AO130" s="59">
        <f t="shared" si="11"/>
        <v>146976.01</v>
      </c>
      <c r="AP130" s="69">
        <f t="shared" si="12"/>
        <v>-34015.149999999994</v>
      </c>
    </row>
  </sheetData>
  <autoFilter ref="A1:AP13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6"/>
  <sheetViews>
    <sheetView topLeftCell="V1" zoomScale="69" zoomScaleNormal="69" workbookViewId="0">
      <selection activeCell="Z37" sqref="Z37"/>
    </sheetView>
  </sheetViews>
  <sheetFormatPr defaultColWidth="9" defaultRowHeight="14.25" x14ac:dyDescent="0.2"/>
  <cols>
    <col min="1" max="1" width="39" style="56" bestFit="1" customWidth="1"/>
    <col min="2" max="2" width="32.125" style="123" bestFit="1" customWidth="1"/>
    <col min="3" max="3" width="31.25" style="123" bestFit="1" customWidth="1"/>
    <col min="4" max="4" width="23" style="123" bestFit="1" customWidth="1"/>
    <col min="5" max="5" width="22.75" style="123" bestFit="1" customWidth="1"/>
    <col min="6" max="7" width="16.75" style="56" bestFit="1" customWidth="1"/>
    <col min="8" max="8" width="16.875" style="272" bestFit="1" customWidth="1"/>
    <col min="9" max="9" width="19.125" style="272" bestFit="1" customWidth="1"/>
    <col min="10" max="10" width="18.375" style="272" bestFit="1" customWidth="1"/>
    <col min="11" max="11" width="20.375" style="272" bestFit="1" customWidth="1"/>
    <col min="12" max="12" width="22.625" style="56" bestFit="1" customWidth="1"/>
    <col min="13" max="13" width="26.75" style="56" bestFit="1" customWidth="1"/>
    <col min="14" max="14" width="26.875" style="56" bestFit="1" customWidth="1"/>
    <col min="15" max="15" width="17" style="56" bestFit="1" customWidth="1"/>
    <col min="16" max="16" width="43.125" style="100" bestFit="1" customWidth="1"/>
    <col min="17" max="17" width="43.875" style="100" bestFit="1" customWidth="1"/>
    <col min="18" max="18" width="28" style="100" bestFit="1" customWidth="1"/>
    <col min="19" max="19" width="37.5" style="100" bestFit="1" customWidth="1"/>
    <col min="20" max="20" width="53.375" style="100" bestFit="1" customWidth="1"/>
    <col min="21" max="21" width="54.875" style="124" bestFit="1" customWidth="1"/>
    <col min="22" max="22" width="19.375" style="124" bestFit="1" customWidth="1"/>
    <col min="23" max="23" width="25.75" style="124" bestFit="1" customWidth="1"/>
    <col min="24" max="24" width="24.125" style="124" bestFit="1" customWidth="1"/>
    <col min="25" max="25" width="41.25" style="124" bestFit="1" customWidth="1"/>
    <col min="26" max="26" width="29.875" style="124" bestFit="1" customWidth="1"/>
    <col min="27" max="27" width="32.125" style="56" bestFit="1" customWidth="1"/>
    <col min="28" max="28" width="32.375" style="56" bestFit="1" customWidth="1"/>
    <col min="29" max="29" width="34.25" style="56" bestFit="1" customWidth="1"/>
    <col min="30" max="30" width="33.125" style="56" bestFit="1" customWidth="1"/>
    <col min="31" max="16384" width="9" style="56"/>
  </cols>
  <sheetData>
    <row r="1" spans="1:26" x14ac:dyDescent="0.2">
      <c r="A1" s="56" t="s">
        <v>590</v>
      </c>
      <c r="B1" s="123" t="s">
        <v>1437</v>
      </c>
      <c r="C1" s="123" t="s">
        <v>1438</v>
      </c>
      <c r="D1" s="123" t="s">
        <v>1439</v>
      </c>
      <c r="E1" s="123" t="s">
        <v>1440</v>
      </c>
      <c r="F1" s="56" t="s">
        <v>1441</v>
      </c>
      <c r="G1" s="56" t="s">
        <v>1442</v>
      </c>
      <c r="H1" s="272" t="s">
        <v>1444</v>
      </c>
      <c r="I1" s="272" t="s">
        <v>1445</v>
      </c>
      <c r="J1" s="272" t="s">
        <v>1446</v>
      </c>
      <c r="K1" s="272" t="s">
        <v>1447</v>
      </c>
      <c r="L1" s="56" t="s">
        <v>1448</v>
      </c>
      <c r="M1" s="56" t="s">
        <v>1449</v>
      </c>
      <c r="N1" s="56" t="s">
        <v>1450</v>
      </c>
      <c r="O1" s="56" t="s">
        <v>1451</v>
      </c>
      <c r="P1" s="100" t="s">
        <v>1453</v>
      </c>
      <c r="Q1" s="100" t="s">
        <v>1454</v>
      </c>
      <c r="R1" s="100" t="s">
        <v>1455</v>
      </c>
      <c r="S1" s="100" t="s">
        <v>1456</v>
      </c>
      <c r="T1" s="100" t="s">
        <v>1457</v>
      </c>
      <c r="U1" s="124" t="s">
        <v>1458</v>
      </c>
      <c r="V1" s="124" t="s">
        <v>1459</v>
      </c>
      <c r="W1" s="124" t="s">
        <v>1460</v>
      </c>
      <c r="X1" s="124" t="s">
        <v>1461</v>
      </c>
      <c r="Y1" s="124" t="s">
        <v>1462</v>
      </c>
      <c r="Z1" s="124" t="s">
        <v>1465</v>
      </c>
    </row>
    <row r="2" spans="1:26" x14ac:dyDescent="0.2">
      <c r="A2" s="56" t="s">
        <v>591</v>
      </c>
      <c r="B2" s="123" t="s">
        <v>1466</v>
      </c>
      <c r="C2" s="123" t="s">
        <v>1467</v>
      </c>
      <c r="D2" s="123" t="s">
        <v>1468</v>
      </c>
      <c r="E2" s="123" t="s">
        <v>1469</v>
      </c>
      <c r="F2" s="56" t="s">
        <v>1470</v>
      </c>
      <c r="G2" s="56" t="s">
        <v>1471</v>
      </c>
      <c r="H2" s="272" t="s">
        <v>1473</v>
      </c>
      <c r="I2" s="272" t="s">
        <v>1474</v>
      </c>
      <c r="J2" s="272" t="s">
        <v>1475</v>
      </c>
      <c r="K2" s="272" t="s">
        <v>1476</v>
      </c>
      <c r="L2" s="56" t="s">
        <v>1477</v>
      </c>
      <c r="M2" s="56" t="s">
        <v>1478</v>
      </c>
      <c r="N2" s="56" t="s">
        <v>1479</v>
      </c>
      <c r="O2" s="56" t="s">
        <v>1480</v>
      </c>
      <c r="P2" s="100" t="s">
        <v>1482</v>
      </c>
      <c r="Q2" s="100" t="s">
        <v>1483</v>
      </c>
      <c r="R2" s="100" t="s">
        <v>1484</v>
      </c>
      <c r="S2" s="100" t="s">
        <v>1485</v>
      </c>
      <c r="T2" s="100" t="s">
        <v>1486</v>
      </c>
      <c r="U2" s="124" t="s">
        <v>1487</v>
      </c>
      <c r="V2" s="124" t="s">
        <v>1488</v>
      </c>
      <c r="W2" s="124" t="s">
        <v>1489</v>
      </c>
      <c r="X2" s="124" t="s">
        <v>1490</v>
      </c>
      <c r="Y2" s="124" t="s">
        <v>1491</v>
      </c>
      <c r="Z2" s="124" t="s">
        <v>1494</v>
      </c>
    </row>
    <row r="3" spans="1:26" x14ac:dyDescent="0.2">
      <c r="A3" s="56" t="s">
        <v>592</v>
      </c>
      <c r="B3" s="123">
        <v>32930584.280000001</v>
      </c>
      <c r="C3" s="123">
        <v>4610416.63</v>
      </c>
      <c r="D3" s="123">
        <v>3121475</v>
      </c>
      <c r="E3" s="123">
        <v>92.49</v>
      </c>
      <c r="F3" s="56">
        <v>75900032.599999994</v>
      </c>
      <c r="G3" s="56">
        <v>36641170.409999996</v>
      </c>
      <c r="H3" s="272">
        <v>385197.3</v>
      </c>
      <c r="I3" s="272">
        <v>908695.47</v>
      </c>
      <c r="J3" s="272">
        <v>13000</v>
      </c>
      <c r="K3" s="272">
        <v>2290425.44</v>
      </c>
      <c r="L3" s="56">
        <v>451349.92</v>
      </c>
      <c r="M3" s="56">
        <v>-2499278.48</v>
      </c>
      <c r="N3" s="56">
        <v>14253840.050000001</v>
      </c>
      <c r="O3" s="56">
        <v>134764286.09</v>
      </c>
      <c r="P3" s="100">
        <v>30758455.559999999</v>
      </c>
      <c r="Q3" s="100">
        <v>206315.68</v>
      </c>
      <c r="R3" s="100">
        <v>8646.0400000000009</v>
      </c>
      <c r="S3" s="100">
        <v>30921913.899999999</v>
      </c>
      <c r="T3" s="100">
        <v>2009415.94</v>
      </c>
      <c r="U3" s="124">
        <v>40019716.109999999</v>
      </c>
      <c r="V3" s="124">
        <v>6500</v>
      </c>
      <c r="W3" s="124">
        <v>39797</v>
      </c>
      <c r="X3" s="124">
        <v>13989868.76</v>
      </c>
      <c r="Y3" s="124">
        <v>5639748.8399999999</v>
      </c>
      <c r="Z3" s="124">
        <v>2205449.2200000002</v>
      </c>
    </row>
    <row r="4" spans="1:26" x14ac:dyDescent="0.2">
      <c r="A4" s="56" t="s">
        <v>1917</v>
      </c>
      <c r="B4" s="123">
        <v>551260.74</v>
      </c>
      <c r="D4" s="123">
        <v>39250</v>
      </c>
      <c r="E4" s="123">
        <v>0</v>
      </c>
      <c r="F4" s="56">
        <v>9</v>
      </c>
      <c r="G4" s="56">
        <v>128115.88</v>
      </c>
      <c r="K4" s="272">
        <v>44070.04</v>
      </c>
      <c r="N4" s="56">
        <v>281015.08</v>
      </c>
      <c r="O4" s="56">
        <v>560321.12</v>
      </c>
      <c r="R4" s="100">
        <v>45.5</v>
      </c>
      <c r="S4" s="100">
        <v>819798</v>
      </c>
      <c r="T4" s="100">
        <v>264817.21000000002</v>
      </c>
      <c r="U4" s="124">
        <v>829798</v>
      </c>
      <c r="X4" s="124">
        <v>421633.33</v>
      </c>
    </row>
    <row r="5" spans="1:26" x14ac:dyDescent="0.2">
      <c r="A5" s="56" t="s">
        <v>1918</v>
      </c>
      <c r="B5" s="123">
        <v>0.32</v>
      </c>
      <c r="D5" s="123">
        <v>13500</v>
      </c>
      <c r="F5" s="56">
        <v>83868.87</v>
      </c>
      <c r="G5" s="56">
        <v>18646.939999999999</v>
      </c>
      <c r="K5" s="272">
        <v>0.32</v>
      </c>
      <c r="N5" s="56">
        <v>-1879109.82</v>
      </c>
      <c r="O5" s="56">
        <v>2026803.02</v>
      </c>
      <c r="S5" s="100">
        <v>238234.5</v>
      </c>
      <c r="T5" s="100">
        <v>17773.7</v>
      </c>
      <c r="U5" s="124">
        <v>238234.5</v>
      </c>
      <c r="X5" s="124">
        <v>23773.7</v>
      </c>
      <c r="Y5" s="124">
        <v>25677.39</v>
      </c>
    </row>
    <row r="6" spans="1:26" x14ac:dyDescent="0.2">
      <c r="A6" s="56" t="s">
        <v>1919</v>
      </c>
      <c r="B6" s="123">
        <v>2155.52</v>
      </c>
      <c r="D6" s="123">
        <v>28669</v>
      </c>
      <c r="E6" s="123">
        <v>0</v>
      </c>
      <c r="F6" s="56">
        <v>2712291.03</v>
      </c>
      <c r="G6" s="56">
        <v>9587.8799999999992</v>
      </c>
      <c r="H6" s="272">
        <v>26950</v>
      </c>
      <c r="I6" s="272">
        <v>5533.47</v>
      </c>
      <c r="K6" s="272">
        <v>0</v>
      </c>
      <c r="N6" s="56">
        <v>2084624.55</v>
      </c>
      <c r="O6" s="56">
        <v>716949.66</v>
      </c>
      <c r="S6" s="100">
        <v>589257</v>
      </c>
      <c r="T6" s="100">
        <v>134158.78</v>
      </c>
      <c r="U6" s="124">
        <v>611357</v>
      </c>
      <c r="X6" s="124">
        <v>153149.73000000001</v>
      </c>
      <c r="Y6" s="124">
        <v>40263.300000000003</v>
      </c>
    </row>
    <row r="7" spans="1:26" x14ac:dyDescent="0.2">
      <c r="A7" s="56" t="s">
        <v>1920</v>
      </c>
      <c r="B7" s="123">
        <v>14915.61</v>
      </c>
      <c r="D7" s="123">
        <v>33831.279999999999</v>
      </c>
      <c r="E7" s="123">
        <v>0</v>
      </c>
      <c r="F7" s="56">
        <v>2920335.34</v>
      </c>
      <c r="G7" s="56">
        <v>379422.59</v>
      </c>
      <c r="I7" s="272">
        <v>3608.91</v>
      </c>
      <c r="K7" s="272">
        <v>2900</v>
      </c>
      <c r="N7" s="56">
        <v>2866496.12</v>
      </c>
      <c r="O7" s="56">
        <v>550717.67000000004</v>
      </c>
      <c r="S7" s="100">
        <v>340840.5</v>
      </c>
      <c r="T7" s="100">
        <v>532778.31999999995</v>
      </c>
      <c r="U7" s="124">
        <v>342540.5</v>
      </c>
      <c r="X7" s="124">
        <v>537246.18999999994</v>
      </c>
      <c r="Y7" s="124">
        <v>69050.009999999995</v>
      </c>
    </row>
    <row r="8" spans="1:26" x14ac:dyDescent="0.2">
      <c r="A8" s="56" t="s">
        <v>1921</v>
      </c>
      <c r="B8" s="123">
        <v>5235.09</v>
      </c>
      <c r="C8" s="123">
        <v>0</v>
      </c>
      <c r="D8" s="123">
        <v>4501</v>
      </c>
      <c r="E8" s="123">
        <v>0</v>
      </c>
      <c r="F8" s="56">
        <v>382454.19</v>
      </c>
      <c r="G8" s="56">
        <v>191778.26</v>
      </c>
      <c r="H8" s="272">
        <v>31205.75</v>
      </c>
      <c r="I8" s="272">
        <v>8117.12</v>
      </c>
      <c r="K8" s="272">
        <v>11250</v>
      </c>
      <c r="N8" s="56">
        <v>-1495409.97</v>
      </c>
      <c r="O8" s="56">
        <v>2257089.6800000002</v>
      </c>
      <c r="Q8" s="100">
        <v>15118</v>
      </c>
      <c r="S8" s="100">
        <v>317011.5</v>
      </c>
      <c r="T8" s="100">
        <v>58758.22</v>
      </c>
      <c r="U8" s="124">
        <v>317011.5</v>
      </c>
      <c r="X8" s="124">
        <v>263724.7</v>
      </c>
      <c r="Y8" s="124">
        <v>38435.56</v>
      </c>
    </row>
    <row r="9" spans="1:26" x14ac:dyDescent="0.2">
      <c r="A9" s="56" t="s">
        <v>1922</v>
      </c>
      <c r="B9" s="123">
        <v>40066.639999999999</v>
      </c>
      <c r="D9" s="123">
        <v>0</v>
      </c>
      <c r="E9" s="123">
        <v>38.36</v>
      </c>
      <c r="F9" s="56">
        <v>3981903.81</v>
      </c>
      <c r="G9" s="56">
        <v>312342.93</v>
      </c>
      <c r="H9" s="272">
        <v>27889</v>
      </c>
      <c r="I9" s="272">
        <v>558.59</v>
      </c>
      <c r="K9" s="272">
        <v>6880</v>
      </c>
      <c r="N9" s="56">
        <v>4125104.64</v>
      </c>
      <c r="O9" s="56">
        <v>253201</v>
      </c>
      <c r="S9" s="100">
        <v>295180.5</v>
      </c>
      <c r="T9" s="100">
        <v>65124.46</v>
      </c>
      <c r="U9" s="124">
        <v>296180.5</v>
      </c>
      <c r="X9" s="124">
        <v>59347.05</v>
      </c>
      <c r="Y9" s="124">
        <v>84058.9</v>
      </c>
    </row>
    <row r="10" spans="1:26" x14ac:dyDescent="0.2">
      <c r="A10" s="56" t="s">
        <v>1923</v>
      </c>
      <c r="B10" s="123">
        <v>5689.91</v>
      </c>
      <c r="E10" s="123">
        <v>13.8</v>
      </c>
      <c r="F10" s="56">
        <v>3382685.38</v>
      </c>
      <c r="G10" s="56">
        <v>3</v>
      </c>
      <c r="K10" s="272">
        <v>4189</v>
      </c>
      <c r="N10" s="56">
        <v>3421566.77</v>
      </c>
      <c r="R10" s="100">
        <v>2.7</v>
      </c>
      <c r="S10" s="100">
        <v>64606.5</v>
      </c>
      <c r="T10" s="100">
        <v>1476.6</v>
      </c>
      <c r="U10" s="124">
        <v>64606.5</v>
      </c>
      <c r="Y10" s="124">
        <v>38842.980000000003</v>
      </c>
    </row>
    <row r="11" spans="1:26" x14ac:dyDescent="0.2">
      <c r="A11" s="56" t="s">
        <v>1924</v>
      </c>
      <c r="B11" s="123">
        <v>11647.32</v>
      </c>
      <c r="E11" s="123">
        <v>40.33</v>
      </c>
      <c r="F11" s="56">
        <v>1139770.3899999999</v>
      </c>
      <c r="G11" s="56">
        <v>125170.75</v>
      </c>
      <c r="K11" s="272">
        <v>4200</v>
      </c>
      <c r="N11" s="56">
        <v>958036.12</v>
      </c>
      <c r="O11" s="56">
        <v>99610.62</v>
      </c>
      <c r="S11" s="100">
        <v>85701</v>
      </c>
      <c r="T11" s="100">
        <v>357012.65</v>
      </c>
      <c r="U11" s="124">
        <v>88101</v>
      </c>
      <c r="Y11" s="124">
        <v>139830.6</v>
      </c>
    </row>
    <row r="12" spans="1:26" x14ac:dyDescent="0.2">
      <c r="A12" s="56" t="s">
        <v>1925</v>
      </c>
      <c r="B12" s="123">
        <v>272337.43</v>
      </c>
      <c r="C12" s="123">
        <v>0</v>
      </c>
      <c r="D12" s="123">
        <v>45479.49</v>
      </c>
      <c r="F12" s="56">
        <v>1331594.32</v>
      </c>
      <c r="G12" s="56">
        <v>419607.1</v>
      </c>
      <c r="H12" s="272">
        <v>0</v>
      </c>
      <c r="I12" s="272">
        <v>16080</v>
      </c>
      <c r="N12" s="56">
        <v>55600</v>
      </c>
      <c r="O12" s="56">
        <v>685585.33</v>
      </c>
      <c r="P12" s="100">
        <v>221433.61</v>
      </c>
      <c r="S12" s="100">
        <v>738420</v>
      </c>
      <c r="U12" s="124">
        <v>767122.8</v>
      </c>
      <c r="X12" s="124">
        <v>99884.02</v>
      </c>
      <c r="Y12" s="124">
        <v>96055.360000000001</v>
      </c>
    </row>
    <row r="13" spans="1:26" x14ac:dyDescent="0.2">
      <c r="A13" s="56" t="s">
        <v>1926</v>
      </c>
      <c r="B13" s="123">
        <v>332607.2</v>
      </c>
      <c r="C13" s="123">
        <v>60690.7</v>
      </c>
      <c r="D13" s="123">
        <v>212921.42</v>
      </c>
      <c r="F13" s="56">
        <v>414442.28</v>
      </c>
      <c r="G13" s="56">
        <v>244359.34</v>
      </c>
      <c r="H13" s="272">
        <v>14200</v>
      </c>
      <c r="I13" s="272">
        <v>6300</v>
      </c>
      <c r="K13" s="272">
        <v>0</v>
      </c>
      <c r="O13" s="56">
        <v>1517319.83</v>
      </c>
      <c r="P13" s="100">
        <v>472697.12</v>
      </c>
      <c r="S13" s="100">
        <v>567256.30000000005</v>
      </c>
      <c r="U13" s="124">
        <v>567256.30000000005</v>
      </c>
      <c r="X13" s="124">
        <v>157190.94</v>
      </c>
      <c r="Y13" s="124">
        <v>60313.74</v>
      </c>
    </row>
    <row r="14" spans="1:26" x14ac:dyDescent="0.2">
      <c r="A14" s="56" t="s">
        <v>1927</v>
      </c>
      <c r="B14" s="123">
        <v>73172.47</v>
      </c>
      <c r="C14" s="123">
        <v>286645.15999999997</v>
      </c>
      <c r="D14" s="123">
        <v>22636.23</v>
      </c>
      <c r="F14" s="56">
        <v>1047782.22</v>
      </c>
      <c r="G14" s="56">
        <v>361746.33</v>
      </c>
      <c r="H14" s="272">
        <v>0</v>
      </c>
      <c r="I14" s="272">
        <v>0</v>
      </c>
      <c r="N14" s="56">
        <v>94500</v>
      </c>
      <c r="O14" s="56">
        <v>1326846.8</v>
      </c>
      <c r="P14" s="100">
        <v>227834.78</v>
      </c>
      <c r="Q14" s="100">
        <v>40000</v>
      </c>
      <c r="S14" s="100">
        <v>323701.5</v>
      </c>
      <c r="U14" s="124">
        <v>367441.5</v>
      </c>
      <c r="X14" s="124">
        <v>154682.29</v>
      </c>
      <c r="Y14" s="124">
        <v>83834.080000000002</v>
      </c>
    </row>
    <row r="15" spans="1:26" x14ac:dyDescent="0.2">
      <c r="A15" s="56" t="s">
        <v>1928</v>
      </c>
      <c r="B15" s="123">
        <v>331159.77</v>
      </c>
      <c r="C15" s="123">
        <v>27278.94</v>
      </c>
      <c r="D15" s="123">
        <v>67277.45</v>
      </c>
      <c r="F15" s="56">
        <v>119913.1</v>
      </c>
      <c r="G15" s="56">
        <v>315300.24</v>
      </c>
      <c r="H15" s="272">
        <v>0</v>
      </c>
      <c r="I15" s="272">
        <v>9600</v>
      </c>
      <c r="N15" s="56">
        <v>130971.81</v>
      </c>
      <c r="O15" s="56">
        <v>1336486.2</v>
      </c>
      <c r="P15" s="100">
        <v>304455</v>
      </c>
      <c r="S15" s="100">
        <v>729743</v>
      </c>
      <c r="T15" s="100">
        <v>100000</v>
      </c>
      <c r="U15" s="124">
        <v>755416.4</v>
      </c>
      <c r="X15" s="124">
        <v>186774.62</v>
      </c>
      <c r="Y15" s="124">
        <v>65978.720000000001</v>
      </c>
    </row>
    <row r="16" spans="1:26" x14ac:dyDescent="0.2">
      <c r="A16" s="56" t="s">
        <v>1929</v>
      </c>
      <c r="B16" s="123">
        <v>467306.83</v>
      </c>
      <c r="C16" s="123">
        <v>101140.05</v>
      </c>
      <c r="D16" s="123">
        <v>126023.24</v>
      </c>
      <c r="F16" s="56">
        <v>1115970.82</v>
      </c>
      <c r="G16" s="56">
        <v>524197.11</v>
      </c>
      <c r="H16" s="272">
        <v>7068</v>
      </c>
      <c r="I16" s="272">
        <v>11700</v>
      </c>
      <c r="N16" s="56">
        <v>293382.64</v>
      </c>
      <c r="O16" s="56">
        <v>2146839.4900000002</v>
      </c>
      <c r="P16" s="100">
        <v>544252.59</v>
      </c>
      <c r="S16" s="100">
        <v>674466</v>
      </c>
      <c r="U16" s="124">
        <v>865998.51</v>
      </c>
      <c r="X16" s="124">
        <v>100464.5</v>
      </c>
      <c r="Y16" s="124">
        <v>108478.24</v>
      </c>
    </row>
    <row r="17" spans="1:26" x14ac:dyDescent="0.2">
      <c r="A17" s="56" t="s">
        <v>1930</v>
      </c>
      <c r="B17" s="123">
        <v>769926.19</v>
      </c>
      <c r="C17" s="123">
        <v>0</v>
      </c>
      <c r="D17" s="123">
        <v>106393.7</v>
      </c>
      <c r="F17" s="56">
        <v>199763.45</v>
      </c>
      <c r="G17" s="56">
        <v>299472.23</v>
      </c>
      <c r="H17" s="272">
        <v>15722</v>
      </c>
      <c r="O17" s="56">
        <v>1602780.76</v>
      </c>
      <c r="P17" s="100">
        <v>715567.07</v>
      </c>
      <c r="S17" s="100">
        <v>449409</v>
      </c>
      <c r="U17" s="124">
        <v>628869</v>
      </c>
      <c r="X17" s="124">
        <v>149982.75</v>
      </c>
      <c r="Y17" s="124">
        <v>54907.44</v>
      </c>
    </row>
    <row r="18" spans="1:26" x14ac:dyDescent="0.2">
      <c r="A18" s="56" t="s">
        <v>1931</v>
      </c>
      <c r="B18" s="123">
        <v>401291.03</v>
      </c>
      <c r="C18" s="123">
        <v>0</v>
      </c>
      <c r="D18" s="123">
        <v>29564.92</v>
      </c>
      <c r="F18" s="56">
        <v>513662.83</v>
      </c>
      <c r="G18" s="56">
        <v>2718021.17</v>
      </c>
      <c r="H18" s="272">
        <v>9000</v>
      </c>
      <c r="I18" s="272">
        <v>7644.72</v>
      </c>
      <c r="N18" s="56">
        <v>17200</v>
      </c>
      <c r="O18" s="56">
        <v>2036704.82</v>
      </c>
      <c r="P18" s="100">
        <v>296239.63</v>
      </c>
      <c r="S18" s="100">
        <v>513903</v>
      </c>
      <c r="U18" s="124">
        <v>521903</v>
      </c>
      <c r="X18" s="124">
        <v>145478.07</v>
      </c>
      <c r="Y18" s="124">
        <v>219300.4</v>
      </c>
    </row>
    <row r="19" spans="1:26" x14ac:dyDescent="0.2">
      <c r="A19" s="56" t="s">
        <v>1932</v>
      </c>
      <c r="B19" s="123">
        <v>199784.69</v>
      </c>
      <c r="C19" s="123">
        <v>0</v>
      </c>
      <c r="D19" s="123">
        <v>67121.27</v>
      </c>
      <c r="F19" s="56">
        <v>1231025.6100000001</v>
      </c>
      <c r="G19" s="56">
        <v>745697.56</v>
      </c>
      <c r="H19" s="272">
        <v>18900</v>
      </c>
      <c r="I19" s="272">
        <v>13300</v>
      </c>
      <c r="N19" s="56">
        <v>26259.22</v>
      </c>
      <c r="O19" s="56">
        <v>118427.08</v>
      </c>
      <c r="P19" s="100">
        <v>193080.78</v>
      </c>
      <c r="S19" s="100">
        <v>293880</v>
      </c>
      <c r="U19" s="124">
        <v>293880</v>
      </c>
      <c r="X19" s="124">
        <v>81984.78</v>
      </c>
      <c r="Y19" s="124">
        <v>111895</v>
      </c>
    </row>
    <row r="20" spans="1:26" x14ac:dyDescent="0.2">
      <c r="A20" s="56" t="s">
        <v>1933</v>
      </c>
      <c r="B20" s="123">
        <v>440127.35</v>
      </c>
      <c r="C20" s="123">
        <v>144969.20000000001</v>
      </c>
      <c r="D20" s="123">
        <v>54180.24</v>
      </c>
      <c r="F20" s="56">
        <v>185335.54</v>
      </c>
      <c r="G20" s="56">
        <v>307156.96999999997</v>
      </c>
      <c r="H20" s="272">
        <v>0</v>
      </c>
      <c r="I20" s="272">
        <v>13450</v>
      </c>
      <c r="N20" s="56">
        <v>348795.07</v>
      </c>
      <c r="O20" s="56">
        <v>1863971.92</v>
      </c>
      <c r="P20" s="100">
        <v>343183.77</v>
      </c>
      <c r="S20" s="100">
        <v>298830</v>
      </c>
      <c r="U20" s="124">
        <v>462960.6</v>
      </c>
      <c r="X20" s="124">
        <v>120802.22</v>
      </c>
      <c r="Y20" s="124">
        <v>61279.360000000001</v>
      </c>
    </row>
    <row r="21" spans="1:26" x14ac:dyDescent="0.2">
      <c r="A21" s="56" t="s">
        <v>1934</v>
      </c>
      <c r="B21" s="123">
        <v>588020.71</v>
      </c>
      <c r="C21" s="123">
        <v>41160.199999999997</v>
      </c>
      <c r="D21" s="123">
        <v>151078.23000000001</v>
      </c>
      <c r="F21" s="56">
        <v>762550.06</v>
      </c>
      <c r="G21" s="56">
        <v>2277162.4300000002</v>
      </c>
      <c r="H21" s="272">
        <v>0</v>
      </c>
      <c r="I21" s="272">
        <v>6300</v>
      </c>
      <c r="N21" s="56">
        <v>434677.55</v>
      </c>
      <c r="O21" s="56">
        <v>2519990.75</v>
      </c>
      <c r="P21" s="100">
        <v>388668.89</v>
      </c>
      <c r="S21" s="100">
        <v>517096.5</v>
      </c>
      <c r="U21" s="124">
        <v>670426.5</v>
      </c>
      <c r="X21" s="124">
        <v>179664.98</v>
      </c>
      <c r="Y21" s="124">
        <v>202935.44</v>
      </c>
    </row>
    <row r="22" spans="1:26" x14ac:dyDescent="0.2">
      <c r="A22" s="56" t="s">
        <v>1935</v>
      </c>
      <c r="B22" s="123">
        <v>951556.27</v>
      </c>
      <c r="C22" s="123">
        <v>70485.279999999999</v>
      </c>
      <c r="D22" s="123">
        <v>10955</v>
      </c>
      <c r="F22" s="56">
        <v>790995.2</v>
      </c>
      <c r="G22" s="56">
        <v>663877.94999999995</v>
      </c>
      <c r="H22" s="272">
        <v>2272</v>
      </c>
      <c r="I22" s="272">
        <v>0</v>
      </c>
      <c r="O22" s="56">
        <v>4994895.4800000004</v>
      </c>
      <c r="P22" s="100">
        <v>530186.43000000005</v>
      </c>
      <c r="S22" s="100">
        <v>617205</v>
      </c>
      <c r="U22" s="124">
        <v>631205</v>
      </c>
      <c r="X22" s="124">
        <v>192088.93</v>
      </c>
      <c r="Y22" s="124">
        <v>139995.72</v>
      </c>
    </row>
    <row r="23" spans="1:26" x14ac:dyDescent="0.2">
      <c r="A23" s="56" t="s">
        <v>1936</v>
      </c>
      <c r="B23" s="123">
        <v>287091.90000000002</v>
      </c>
      <c r="C23" s="123">
        <v>181017</v>
      </c>
      <c r="D23" s="123">
        <v>69678.899999999994</v>
      </c>
      <c r="F23" s="56">
        <v>342724.6</v>
      </c>
      <c r="G23" s="56">
        <v>415905.75</v>
      </c>
      <c r="H23" s="272">
        <v>0</v>
      </c>
      <c r="I23" s="272">
        <v>10040</v>
      </c>
      <c r="K23" s="272">
        <v>0</v>
      </c>
      <c r="N23" s="56">
        <v>509</v>
      </c>
      <c r="O23" s="56">
        <v>1550129.81</v>
      </c>
      <c r="P23" s="100">
        <v>363487.77</v>
      </c>
      <c r="S23" s="100">
        <v>664737.9</v>
      </c>
      <c r="T23" s="100">
        <v>100000</v>
      </c>
      <c r="U23" s="124">
        <v>695858.1</v>
      </c>
      <c r="X23" s="124">
        <v>140392.82</v>
      </c>
      <c r="Y23" s="124">
        <v>79613.119999999995</v>
      </c>
    </row>
    <row r="24" spans="1:26" x14ac:dyDescent="0.2">
      <c r="A24" s="56" t="s">
        <v>1937</v>
      </c>
      <c r="B24" s="123">
        <v>2173272.94</v>
      </c>
      <c r="C24" s="123">
        <v>0</v>
      </c>
      <c r="D24" s="123">
        <v>26767.25</v>
      </c>
      <c r="F24" s="56">
        <v>160829.51999999999</v>
      </c>
      <c r="G24" s="56">
        <v>815953.42</v>
      </c>
      <c r="H24" s="272">
        <v>0</v>
      </c>
      <c r="I24" s="272">
        <v>23980</v>
      </c>
      <c r="N24" s="56">
        <v>191500</v>
      </c>
      <c r="O24" s="56">
        <v>2878887.21</v>
      </c>
      <c r="P24" s="100">
        <v>575228.39</v>
      </c>
      <c r="S24" s="100">
        <v>886725</v>
      </c>
      <c r="U24" s="124">
        <v>985965</v>
      </c>
      <c r="X24" s="124">
        <v>274629.44</v>
      </c>
      <c r="Y24" s="124">
        <v>129115.49</v>
      </c>
      <c r="Z24" s="124">
        <v>100000</v>
      </c>
    </row>
    <row r="25" spans="1:26" x14ac:dyDescent="0.2">
      <c r="A25" s="56" t="s">
        <v>1938</v>
      </c>
      <c r="B25" s="123">
        <v>251564.07</v>
      </c>
      <c r="C25" s="123">
        <v>319126</v>
      </c>
      <c r="D25" s="123">
        <v>21064.58</v>
      </c>
      <c r="F25" s="56">
        <v>522136.91</v>
      </c>
      <c r="G25" s="56">
        <v>538568.67000000004</v>
      </c>
      <c r="K25" s="272">
        <v>1916.8</v>
      </c>
      <c r="O25" s="56">
        <v>2079998.65</v>
      </c>
      <c r="P25" s="100">
        <v>402254.98</v>
      </c>
      <c r="S25" s="100">
        <v>633037</v>
      </c>
      <c r="U25" s="124">
        <v>666127</v>
      </c>
      <c r="X25" s="124">
        <v>118579.1</v>
      </c>
      <c r="Y25" s="124">
        <v>91501.36</v>
      </c>
    </row>
    <row r="26" spans="1:26" x14ac:dyDescent="0.2">
      <c r="A26" s="56" t="s">
        <v>1939</v>
      </c>
      <c r="B26" s="123">
        <v>493237.41</v>
      </c>
      <c r="C26" s="123">
        <v>87540.37</v>
      </c>
      <c r="D26" s="123">
        <v>28223.56</v>
      </c>
      <c r="F26" s="56">
        <v>1245578.68</v>
      </c>
      <c r="G26" s="56">
        <v>175849.74</v>
      </c>
      <c r="H26" s="272">
        <v>0</v>
      </c>
      <c r="I26" s="272">
        <v>15125</v>
      </c>
      <c r="N26" s="56">
        <v>67750</v>
      </c>
      <c r="O26" s="56">
        <v>413083.29</v>
      </c>
      <c r="P26" s="100">
        <v>286898.90999999997</v>
      </c>
      <c r="S26" s="100">
        <v>494809.5</v>
      </c>
      <c r="U26" s="124">
        <v>557003.1</v>
      </c>
      <c r="X26" s="124">
        <v>140109.72</v>
      </c>
      <c r="Y26" s="124">
        <v>91520.68</v>
      </c>
      <c r="Z26" s="124">
        <v>1080</v>
      </c>
    </row>
    <row r="27" spans="1:26" x14ac:dyDescent="0.2">
      <c r="A27" s="56" t="s">
        <v>1940</v>
      </c>
      <c r="B27" s="123">
        <v>411599.6</v>
      </c>
      <c r="C27" s="123">
        <v>0</v>
      </c>
      <c r="D27" s="123">
        <v>17490</v>
      </c>
      <c r="F27" s="56">
        <v>749905.38</v>
      </c>
      <c r="G27" s="56">
        <v>392052.17</v>
      </c>
      <c r="H27" s="272">
        <v>0</v>
      </c>
      <c r="I27" s="272">
        <v>15300</v>
      </c>
      <c r="N27" s="56">
        <v>132800</v>
      </c>
      <c r="O27" s="56">
        <v>2337378.21</v>
      </c>
      <c r="P27" s="100">
        <v>408601.56</v>
      </c>
      <c r="S27" s="100">
        <v>216800.5</v>
      </c>
      <c r="U27" s="124">
        <v>269970.09999999998</v>
      </c>
      <c r="X27" s="124">
        <v>146725.65</v>
      </c>
      <c r="Y27" s="124">
        <v>94071.84</v>
      </c>
    </row>
    <row r="28" spans="1:26" x14ac:dyDescent="0.2">
      <c r="A28" s="56" t="s">
        <v>1941</v>
      </c>
      <c r="B28" s="123">
        <v>234850.67</v>
      </c>
      <c r="C28" s="123">
        <v>0</v>
      </c>
      <c r="D28" s="123">
        <v>38262.629999999997</v>
      </c>
      <c r="F28" s="56">
        <v>491447.65</v>
      </c>
      <c r="G28" s="56">
        <v>324309.46000000002</v>
      </c>
      <c r="H28" s="272">
        <v>5000</v>
      </c>
      <c r="I28" s="272">
        <v>13900</v>
      </c>
      <c r="K28" s="272">
        <v>0</v>
      </c>
      <c r="N28" s="56">
        <v>139290.48000000001</v>
      </c>
      <c r="O28" s="56">
        <v>2446216.73</v>
      </c>
      <c r="P28" s="100">
        <v>257767.51</v>
      </c>
      <c r="S28" s="100">
        <v>337428</v>
      </c>
      <c r="U28" s="124">
        <v>391518</v>
      </c>
      <c r="X28" s="124">
        <v>122178.1</v>
      </c>
      <c r="Y28" s="124">
        <v>92041.4</v>
      </c>
      <c r="Z28" s="124">
        <v>100000</v>
      </c>
    </row>
    <row r="29" spans="1:26" x14ac:dyDescent="0.2">
      <c r="A29" s="56" t="s">
        <v>1942</v>
      </c>
      <c r="B29" s="123">
        <v>173362.13</v>
      </c>
      <c r="C29" s="123">
        <v>308186.65000000002</v>
      </c>
      <c r="D29" s="123">
        <v>14734.39</v>
      </c>
      <c r="F29" s="56">
        <v>613559.52</v>
      </c>
      <c r="G29" s="56">
        <v>330831.8</v>
      </c>
      <c r="O29" s="56">
        <v>1940194.37</v>
      </c>
      <c r="P29" s="100">
        <v>109443.96</v>
      </c>
      <c r="Q29" s="100">
        <v>13500</v>
      </c>
      <c r="S29" s="100">
        <v>386854</v>
      </c>
      <c r="U29" s="124">
        <v>405954</v>
      </c>
      <c r="X29" s="124">
        <v>79597.63</v>
      </c>
      <c r="Y29" s="124">
        <v>55291.66</v>
      </c>
    </row>
    <row r="30" spans="1:26" x14ac:dyDescent="0.2">
      <c r="A30" s="56" t="s">
        <v>1943</v>
      </c>
      <c r="B30" s="123">
        <v>99175.41</v>
      </c>
      <c r="C30" s="123">
        <v>282179.88</v>
      </c>
      <c r="D30" s="123">
        <v>37604.32</v>
      </c>
      <c r="F30" s="56">
        <v>2550920.0299999998</v>
      </c>
      <c r="G30" s="56">
        <v>277116.78999999998</v>
      </c>
      <c r="O30" s="56">
        <v>225942.27</v>
      </c>
      <c r="P30" s="100">
        <v>127335</v>
      </c>
      <c r="S30" s="100">
        <v>163103.5</v>
      </c>
      <c r="U30" s="124">
        <v>249757.5</v>
      </c>
      <c r="X30" s="124">
        <v>104565.32</v>
      </c>
      <c r="Y30" s="124">
        <v>48498.48</v>
      </c>
    </row>
    <row r="31" spans="1:26" x14ac:dyDescent="0.2">
      <c r="A31" s="56" t="s">
        <v>1944</v>
      </c>
      <c r="B31" s="123">
        <v>790671.97</v>
      </c>
      <c r="C31" s="123">
        <v>300316</v>
      </c>
      <c r="D31" s="123">
        <v>18053.650000000001</v>
      </c>
      <c r="F31" s="56">
        <v>925643.69</v>
      </c>
      <c r="G31" s="56">
        <v>392950.8</v>
      </c>
      <c r="O31" s="56">
        <v>519805.36</v>
      </c>
      <c r="P31" s="100">
        <v>169506.52</v>
      </c>
      <c r="S31" s="100">
        <v>220248</v>
      </c>
      <c r="U31" s="124">
        <v>358468</v>
      </c>
      <c r="X31" s="124">
        <v>155733.25</v>
      </c>
      <c r="Y31" s="124">
        <v>30847.8</v>
      </c>
    </row>
    <row r="32" spans="1:26" x14ac:dyDescent="0.2">
      <c r="A32" s="56" t="s">
        <v>1945</v>
      </c>
      <c r="B32" s="123">
        <v>679789.2</v>
      </c>
      <c r="C32" s="123">
        <v>141814.45000000001</v>
      </c>
      <c r="D32" s="123">
        <v>45195.83</v>
      </c>
      <c r="F32" s="56">
        <v>2391735.5499999998</v>
      </c>
      <c r="G32" s="56">
        <v>1165490.33</v>
      </c>
      <c r="O32" s="56">
        <v>164243.42000000001</v>
      </c>
      <c r="P32" s="100">
        <v>57720.79</v>
      </c>
      <c r="S32" s="100">
        <v>153877.5</v>
      </c>
      <c r="U32" s="124">
        <v>194512.5</v>
      </c>
      <c r="X32" s="124">
        <v>45459.62</v>
      </c>
      <c r="Y32" s="124">
        <v>36047.5</v>
      </c>
    </row>
    <row r="33" spans="1:25" x14ac:dyDescent="0.2">
      <c r="A33" s="56" t="s">
        <v>1946</v>
      </c>
      <c r="B33" s="123">
        <v>137651.89000000001</v>
      </c>
      <c r="C33" s="123">
        <v>125458</v>
      </c>
      <c r="D33" s="123">
        <v>735.54</v>
      </c>
      <c r="F33" s="56">
        <v>597402.55000000005</v>
      </c>
      <c r="G33" s="56">
        <v>414271.33</v>
      </c>
      <c r="O33" s="56">
        <v>3631737.05</v>
      </c>
      <c r="P33" s="100">
        <v>156015.85</v>
      </c>
      <c r="S33" s="100">
        <v>402806</v>
      </c>
      <c r="U33" s="124">
        <v>513886</v>
      </c>
      <c r="X33" s="124">
        <v>149182.44</v>
      </c>
      <c r="Y33" s="124">
        <v>51607.57</v>
      </c>
    </row>
    <row r="34" spans="1:25" x14ac:dyDescent="0.2">
      <c r="A34" s="56" t="s">
        <v>1947</v>
      </c>
      <c r="B34" s="123">
        <v>583646.19999999995</v>
      </c>
      <c r="C34" s="123">
        <v>145918.79999999999</v>
      </c>
      <c r="D34" s="123">
        <v>77376.3</v>
      </c>
      <c r="F34" s="56">
        <v>337528.73</v>
      </c>
      <c r="G34" s="56">
        <v>447536.61</v>
      </c>
      <c r="O34" s="56">
        <v>669957.9</v>
      </c>
      <c r="P34" s="100">
        <v>213250.71</v>
      </c>
      <c r="S34" s="100">
        <v>156862</v>
      </c>
      <c r="U34" s="124">
        <v>269592</v>
      </c>
      <c r="X34" s="124">
        <v>138453.60999999999</v>
      </c>
      <c r="Y34" s="124">
        <v>38275.629999999997</v>
      </c>
    </row>
    <row r="35" spans="1:25" x14ac:dyDescent="0.2">
      <c r="A35" s="56" t="s">
        <v>1948</v>
      </c>
      <c r="B35" s="123">
        <v>910892.25</v>
      </c>
      <c r="C35" s="123">
        <v>164474.37</v>
      </c>
      <c r="D35" s="123">
        <v>10637.92</v>
      </c>
      <c r="F35" s="56">
        <v>667733.34</v>
      </c>
      <c r="G35" s="56">
        <v>239020.33</v>
      </c>
      <c r="K35" s="272">
        <v>0</v>
      </c>
      <c r="O35" s="56">
        <v>2501284.2200000002</v>
      </c>
      <c r="P35" s="100">
        <v>143767.28</v>
      </c>
      <c r="S35" s="100">
        <v>123475.5</v>
      </c>
      <c r="U35" s="124">
        <v>168682.5</v>
      </c>
      <c r="X35" s="124">
        <v>54142.66</v>
      </c>
      <c r="Y35" s="124">
        <v>42374.65</v>
      </c>
    </row>
    <row r="36" spans="1:25" x14ac:dyDescent="0.2">
      <c r="A36" s="56" t="s">
        <v>1949</v>
      </c>
      <c r="B36" s="123">
        <v>113144.04</v>
      </c>
      <c r="C36" s="123">
        <v>63862.1</v>
      </c>
      <c r="D36" s="123">
        <v>277</v>
      </c>
      <c r="F36" s="56">
        <v>458732.2</v>
      </c>
      <c r="G36" s="56">
        <v>1231053.72</v>
      </c>
      <c r="O36" s="56">
        <v>1692932.58</v>
      </c>
      <c r="P36" s="100">
        <v>133787.38</v>
      </c>
      <c r="Q36" s="100">
        <v>95000</v>
      </c>
      <c r="R36" s="100">
        <v>765.28</v>
      </c>
      <c r="S36" s="100">
        <v>281629</v>
      </c>
      <c r="U36" s="124">
        <v>388509</v>
      </c>
      <c r="X36" s="124">
        <v>61015.07</v>
      </c>
      <c r="Y36" s="124">
        <v>29590.23</v>
      </c>
    </row>
    <row r="37" spans="1:25" x14ac:dyDescent="0.2">
      <c r="A37" s="56" t="s">
        <v>1950</v>
      </c>
      <c r="B37" s="123">
        <v>54350.85</v>
      </c>
      <c r="C37" s="123">
        <v>165483.87</v>
      </c>
      <c r="D37" s="123">
        <v>0</v>
      </c>
      <c r="F37" s="56">
        <v>1293580.6299999999</v>
      </c>
      <c r="G37" s="56">
        <v>163568.01999999999</v>
      </c>
      <c r="P37" s="100">
        <v>88988.29</v>
      </c>
      <c r="S37" s="100">
        <v>325051</v>
      </c>
      <c r="U37" s="124">
        <v>376063</v>
      </c>
      <c r="X37" s="124">
        <v>82397.929999999993</v>
      </c>
      <c r="Y37" s="124">
        <v>67857.56</v>
      </c>
    </row>
    <row r="38" spans="1:25" x14ac:dyDescent="0.2">
      <c r="A38" s="56" t="s">
        <v>1951</v>
      </c>
      <c r="B38" s="123">
        <v>353429.31</v>
      </c>
      <c r="C38" s="123">
        <v>198999.8</v>
      </c>
      <c r="D38" s="123">
        <v>762</v>
      </c>
      <c r="F38" s="56">
        <v>1232507.24</v>
      </c>
      <c r="G38" s="56">
        <v>471572.75</v>
      </c>
      <c r="P38" s="100">
        <v>134043.68</v>
      </c>
      <c r="S38" s="100">
        <v>378614</v>
      </c>
      <c r="U38" s="124">
        <v>487418</v>
      </c>
      <c r="X38" s="124">
        <v>85934.97</v>
      </c>
      <c r="Y38" s="124">
        <v>34671.08</v>
      </c>
    </row>
    <row r="39" spans="1:25" x14ac:dyDescent="0.2">
      <c r="A39" s="56" t="s">
        <v>1952</v>
      </c>
      <c r="B39" s="123">
        <v>708811.93</v>
      </c>
      <c r="C39" s="123">
        <v>0</v>
      </c>
      <c r="D39" s="123">
        <v>78004.850000000006</v>
      </c>
      <c r="F39" s="56">
        <v>565815.06000000006</v>
      </c>
      <c r="G39" s="56">
        <v>87313.97</v>
      </c>
      <c r="H39" s="272">
        <v>15566.4</v>
      </c>
      <c r="I39" s="272">
        <v>12600</v>
      </c>
      <c r="K39" s="272">
        <v>524393.31999999995</v>
      </c>
      <c r="L39" s="56">
        <v>58762.63</v>
      </c>
      <c r="N39" s="56">
        <v>-1012705.09</v>
      </c>
      <c r="O39" s="56">
        <v>1814650.86</v>
      </c>
      <c r="P39" s="100">
        <v>296449.53999999998</v>
      </c>
      <c r="Q39" s="100">
        <v>1234.5</v>
      </c>
      <c r="R39" s="100">
        <v>1490.29</v>
      </c>
      <c r="S39" s="100">
        <v>384398</v>
      </c>
      <c r="U39" s="124">
        <v>459908</v>
      </c>
      <c r="X39" s="124">
        <v>152138.6</v>
      </c>
      <c r="Y39" s="124">
        <v>35655.040000000001</v>
      </c>
    </row>
    <row r="40" spans="1:25" x14ac:dyDescent="0.2">
      <c r="A40" s="56" t="s">
        <v>1953</v>
      </c>
      <c r="B40" s="123">
        <v>317023.53000000003</v>
      </c>
      <c r="C40" s="123">
        <v>0</v>
      </c>
      <c r="D40" s="123">
        <v>71521</v>
      </c>
      <c r="F40" s="56">
        <v>1611275.69</v>
      </c>
      <c r="G40" s="56">
        <v>280097.46000000002</v>
      </c>
      <c r="H40" s="272">
        <v>6483.43</v>
      </c>
      <c r="I40" s="272">
        <v>11050</v>
      </c>
      <c r="K40" s="272">
        <v>190293</v>
      </c>
      <c r="N40" s="56">
        <v>-41500</v>
      </c>
      <c r="O40" s="56">
        <v>1633793.05</v>
      </c>
      <c r="P40" s="100">
        <v>487904.65</v>
      </c>
      <c r="S40" s="100">
        <v>562329</v>
      </c>
      <c r="T40" s="100">
        <v>38000</v>
      </c>
      <c r="U40" s="124">
        <v>683261</v>
      </c>
      <c r="X40" s="124">
        <v>213136.45</v>
      </c>
      <c r="Y40" s="124">
        <v>79259.899999999994</v>
      </c>
    </row>
    <row r="41" spans="1:25" x14ac:dyDescent="0.2">
      <c r="A41" s="56" t="s">
        <v>1954</v>
      </c>
      <c r="B41" s="123">
        <v>789580.61</v>
      </c>
      <c r="C41" s="123">
        <v>0</v>
      </c>
      <c r="D41" s="123">
        <v>44100</v>
      </c>
      <c r="F41" s="56">
        <v>1161354.31</v>
      </c>
      <c r="G41" s="56">
        <v>457032.05</v>
      </c>
      <c r="H41" s="272">
        <v>7871.6</v>
      </c>
      <c r="I41" s="272">
        <v>9100</v>
      </c>
      <c r="K41" s="272">
        <v>64.48</v>
      </c>
      <c r="N41" s="56">
        <v>-166</v>
      </c>
      <c r="O41" s="56">
        <v>174893.33</v>
      </c>
      <c r="P41" s="100">
        <v>417564.52</v>
      </c>
      <c r="S41" s="100">
        <v>466704</v>
      </c>
      <c r="T41" s="100">
        <v>3000</v>
      </c>
      <c r="U41" s="124">
        <v>537224</v>
      </c>
      <c r="X41" s="124">
        <v>209748.15</v>
      </c>
      <c r="Y41" s="124">
        <v>94316.43</v>
      </c>
    </row>
    <row r="42" spans="1:25" x14ac:dyDescent="0.2">
      <c r="A42" s="56" t="s">
        <v>1955</v>
      </c>
      <c r="B42" s="123">
        <v>1443739.56</v>
      </c>
      <c r="C42" s="123">
        <v>0</v>
      </c>
      <c r="D42" s="123">
        <v>68242.5</v>
      </c>
      <c r="F42" s="56">
        <v>1472563.68</v>
      </c>
      <c r="G42" s="56">
        <v>322601.24</v>
      </c>
      <c r="H42" s="272">
        <v>47085.82</v>
      </c>
      <c r="I42" s="272">
        <v>8450</v>
      </c>
      <c r="K42" s="272">
        <v>1176835</v>
      </c>
      <c r="L42" s="56">
        <v>51948.21</v>
      </c>
      <c r="N42" s="56">
        <v>-129105</v>
      </c>
      <c r="O42" s="56">
        <v>1781475.04</v>
      </c>
      <c r="P42" s="100">
        <v>605223.07999999996</v>
      </c>
      <c r="S42" s="100">
        <v>676267.5</v>
      </c>
      <c r="T42" s="100">
        <v>6000</v>
      </c>
      <c r="U42" s="124">
        <v>780037.5</v>
      </c>
      <c r="X42" s="124">
        <v>288694.65999999997</v>
      </c>
      <c r="Y42" s="124">
        <v>105594.42</v>
      </c>
    </row>
    <row r="43" spans="1:25" x14ac:dyDescent="0.2">
      <c r="A43" s="56" t="s">
        <v>1956</v>
      </c>
      <c r="B43" s="123">
        <v>784440.48</v>
      </c>
      <c r="C43" s="123">
        <v>0</v>
      </c>
      <c r="D43" s="123">
        <v>58216.55</v>
      </c>
      <c r="F43" s="56">
        <v>441004.65</v>
      </c>
      <c r="G43" s="56">
        <v>207045.39</v>
      </c>
      <c r="H43" s="272">
        <v>11151</v>
      </c>
      <c r="I43" s="272">
        <v>9100</v>
      </c>
      <c r="K43" s="272">
        <v>13</v>
      </c>
      <c r="N43" s="56">
        <v>-455580.38</v>
      </c>
      <c r="O43" s="56">
        <v>1769380.27</v>
      </c>
      <c r="P43" s="100">
        <v>687137.56</v>
      </c>
      <c r="S43" s="100">
        <v>684689</v>
      </c>
      <c r="T43" s="100">
        <v>9000</v>
      </c>
      <c r="U43" s="124">
        <v>799859</v>
      </c>
      <c r="X43" s="124">
        <v>358727.78</v>
      </c>
      <c r="Y43" s="124">
        <v>59907.6</v>
      </c>
    </row>
    <row r="44" spans="1:25" x14ac:dyDescent="0.2">
      <c r="A44" s="56" t="s">
        <v>1957</v>
      </c>
      <c r="B44" s="123">
        <v>146813.62</v>
      </c>
      <c r="C44" s="123">
        <v>0</v>
      </c>
      <c r="D44" s="123">
        <v>29900</v>
      </c>
      <c r="F44" s="56">
        <v>1080913.8700000001</v>
      </c>
      <c r="G44" s="56">
        <v>181010.95</v>
      </c>
      <c r="H44" s="272">
        <v>8378.7999999999993</v>
      </c>
      <c r="I44" s="272">
        <v>10500</v>
      </c>
      <c r="O44" s="56">
        <v>2854151.72</v>
      </c>
      <c r="P44" s="100">
        <v>188374.49</v>
      </c>
      <c r="S44" s="100">
        <v>408388</v>
      </c>
      <c r="T44" s="100">
        <v>5100</v>
      </c>
      <c r="U44" s="124">
        <v>501988</v>
      </c>
      <c r="X44" s="124">
        <v>91777.98</v>
      </c>
      <c r="Y44" s="124">
        <v>79719.09</v>
      </c>
    </row>
    <row r="45" spans="1:25" x14ac:dyDescent="0.2">
      <c r="A45" s="56" t="s">
        <v>1958</v>
      </c>
      <c r="B45" s="123">
        <v>353845.64</v>
      </c>
      <c r="C45" s="123">
        <v>0</v>
      </c>
      <c r="D45" s="123">
        <v>35300</v>
      </c>
      <c r="F45" s="56">
        <v>637870.76</v>
      </c>
      <c r="G45" s="56">
        <v>122558.49</v>
      </c>
      <c r="H45" s="272">
        <v>14865.8</v>
      </c>
      <c r="I45" s="272">
        <v>11453</v>
      </c>
      <c r="O45" s="56">
        <v>1653756.5</v>
      </c>
      <c r="P45" s="100">
        <v>669790.71999999997</v>
      </c>
      <c r="S45" s="100">
        <v>141636</v>
      </c>
      <c r="U45" s="124">
        <v>319056</v>
      </c>
      <c r="X45" s="124">
        <v>204158.96</v>
      </c>
      <c r="Y45" s="124">
        <v>61005.81</v>
      </c>
    </row>
    <row r="46" spans="1:25" x14ac:dyDescent="0.2">
      <c r="A46" s="56" t="s">
        <v>1959</v>
      </c>
      <c r="B46" s="123">
        <v>253844.68</v>
      </c>
      <c r="C46" s="123">
        <v>156628.37</v>
      </c>
      <c r="D46" s="123">
        <v>53069.71</v>
      </c>
      <c r="F46" s="56">
        <v>820685.61</v>
      </c>
      <c r="G46" s="56">
        <v>244864.13</v>
      </c>
      <c r="H46" s="272">
        <v>0</v>
      </c>
      <c r="I46" s="272">
        <v>11340</v>
      </c>
      <c r="K46" s="272">
        <v>207.97</v>
      </c>
      <c r="O46" s="56">
        <v>1474437.8</v>
      </c>
      <c r="P46" s="100">
        <v>273658.44</v>
      </c>
      <c r="S46" s="100">
        <v>314994</v>
      </c>
      <c r="T46" s="100">
        <v>19500</v>
      </c>
      <c r="U46" s="124">
        <v>452484</v>
      </c>
      <c r="X46" s="124">
        <v>199447.45</v>
      </c>
      <c r="Y46" s="124">
        <v>65330.12</v>
      </c>
    </row>
    <row r="47" spans="1:25" x14ac:dyDescent="0.2">
      <c r="A47" s="56" t="s">
        <v>1960</v>
      </c>
      <c r="B47" s="123">
        <v>312417.99</v>
      </c>
      <c r="C47" s="123">
        <v>38809.050000000003</v>
      </c>
      <c r="D47" s="123">
        <v>36775</v>
      </c>
      <c r="F47" s="56">
        <v>1308947.01</v>
      </c>
      <c r="G47" s="56">
        <v>247954.04</v>
      </c>
      <c r="H47" s="272">
        <v>28895.49</v>
      </c>
      <c r="I47" s="272">
        <v>14125</v>
      </c>
      <c r="K47" s="272">
        <v>652</v>
      </c>
      <c r="O47" s="56">
        <v>2017007.85</v>
      </c>
      <c r="P47" s="100">
        <v>849869.91</v>
      </c>
      <c r="R47" s="100">
        <v>1156.6500000000001</v>
      </c>
      <c r="S47" s="100">
        <v>268044</v>
      </c>
      <c r="T47" s="100">
        <v>5000</v>
      </c>
      <c r="U47" s="124">
        <v>480934</v>
      </c>
      <c r="X47" s="124">
        <v>515265.46</v>
      </c>
      <c r="Y47" s="124">
        <v>76072.070000000007</v>
      </c>
    </row>
    <row r="48" spans="1:25" x14ac:dyDescent="0.2">
      <c r="A48" s="56" t="s">
        <v>1961</v>
      </c>
      <c r="B48" s="123">
        <v>167241.04999999999</v>
      </c>
      <c r="C48" s="123">
        <v>158.6</v>
      </c>
      <c r="D48" s="123">
        <v>14533</v>
      </c>
      <c r="F48" s="56">
        <v>1338270.3700000001</v>
      </c>
      <c r="G48" s="56">
        <v>184876.01</v>
      </c>
      <c r="H48" s="272">
        <v>1360.44</v>
      </c>
      <c r="I48" s="272">
        <v>8450</v>
      </c>
      <c r="O48" s="56">
        <v>216270.07999999999</v>
      </c>
      <c r="P48" s="100">
        <v>360713.37</v>
      </c>
      <c r="R48" s="100">
        <v>532.72</v>
      </c>
      <c r="S48" s="100">
        <v>405748</v>
      </c>
      <c r="T48" s="100">
        <v>30000</v>
      </c>
      <c r="U48" s="124">
        <v>524308</v>
      </c>
      <c r="X48" s="124">
        <v>144587.59</v>
      </c>
      <c r="Y48" s="124">
        <v>65099.22</v>
      </c>
    </row>
    <row r="49" spans="1:26" x14ac:dyDescent="0.2">
      <c r="A49" s="56" t="s">
        <v>1962</v>
      </c>
      <c r="B49" s="123">
        <v>655808.64</v>
      </c>
      <c r="C49" s="123">
        <v>0</v>
      </c>
      <c r="D49" s="123">
        <v>123349</v>
      </c>
      <c r="F49" s="56">
        <v>1459116.02</v>
      </c>
      <c r="G49" s="56">
        <v>310764.36</v>
      </c>
      <c r="H49" s="272">
        <v>10429.799999999999</v>
      </c>
      <c r="I49" s="272">
        <v>9100</v>
      </c>
      <c r="L49" s="56">
        <v>286416.73</v>
      </c>
      <c r="N49" s="56">
        <v>35713.519999999997</v>
      </c>
      <c r="O49" s="56">
        <v>2076002.99</v>
      </c>
      <c r="P49" s="100">
        <v>1080533.8799999999</v>
      </c>
      <c r="S49" s="100">
        <v>566071.5</v>
      </c>
      <c r="T49" s="100">
        <v>9000</v>
      </c>
      <c r="U49" s="124">
        <v>833911.5</v>
      </c>
      <c r="X49" s="124">
        <v>255892.99</v>
      </c>
      <c r="Y49" s="124">
        <v>66466.820000000007</v>
      </c>
    </row>
    <row r="50" spans="1:26" x14ac:dyDescent="0.2">
      <c r="A50" s="56" t="s">
        <v>1963</v>
      </c>
      <c r="B50" s="123">
        <v>337346.47</v>
      </c>
      <c r="C50" s="123">
        <v>0</v>
      </c>
      <c r="D50" s="123">
        <v>27234.6</v>
      </c>
      <c r="F50" s="56">
        <v>1028048.64</v>
      </c>
      <c r="G50" s="56">
        <v>162529.44</v>
      </c>
      <c r="H50" s="272">
        <v>4187.3999999999996</v>
      </c>
      <c r="I50" s="272">
        <v>9750</v>
      </c>
      <c r="O50" s="56">
        <v>2700044.99</v>
      </c>
      <c r="P50" s="100">
        <v>640982.56999999995</v>
      </c>
      <c r="S50" s="100">
        <v>256368</v>
      </c>
      <c r="T50" s="100">
        <v>41000</v>
      </c>
      <c r="U50" s="124">
        <v>444993</v>
      </c>
      <c r="X50" s="124">
        <v>160760.49</v>
      </c>
      <c r="Y50" s="124">
        <v>97215.57</v>
      </c>
    </row>
    <row r="51" spans="1:26" x14ac:dyDescent="0.2">
      <c r="A51" s="56" t="s">
        <v>1964</v>
      </c>
      <c r="B51" s="123">
        <v>518377.6</v>
      </c>
      <c r="C51" s="123">
        <v>0</v>
      </c>
      <c r="D51" s="123">
        <v>39139</v>
      </c>
      <c r="F51" s="56">
        <v>817060.36</v>
      </c>
      <c r="G51" s="56">
        <v>138257.53</v>
      </c>
      <c r="H51" s="272">
        <v>4110.3999999999996</v>
      </c>
      <c r="I51" s="272">
        <v>8400</v>
      </c>
      <c r="K51" s="272">
        <v>37.380000000000003</v>
      </c>
      <c r="L51" s="56">
        <v>54222.35</v>
      </c>
      <c r="N51" s="56">
        <v>-483058.41</v>
      </c>
      <c r="O51" s="56">
        <v>1671717.03</v>
      </c>
      <c r="P51" s="100">
        <v>681199.18</v>
      </c>
      <c r="Q51" s="100">
        <v>1016.64</v>
      </c>
      <c r="S51" s="100">
        <v>173250</v>
      </c>
      <c r="T51" s="100">
        <v>46800</v>
      </c>
      <c r="U51" s="124">
        <v>330110</v>
      </c>
      <c r="X51" s="124">
        <v>241262.06</v>
      </c>
      <c r="Y51" s="124">
        <v>68822.02</v>
      </c>
    </row>
    <row r="52" spans="1:26" x14ac:dyDescent="0.2">
      <c r="A52" s="56" t="s">
        <v>1965</v>
      </c>
      <c r="B52" s="123">
        <v>250962.87</v>
      </c>
      <c r="C52" s="123">
        <v>0</v>
      </c>
      <c r="D52" s="123">
        <v>39461</v>
      </c>
      <c r="F52" s="56">
        <v>995524.59</v>
      </c>
      <c r="G52" s="56">
        <v>193671.38</v>
      </c>
      <c r="H52" s="272">
        <v>3478.2</v>
      </c>
      <c r="I52" s="272">
        <v>10850</v>
      </c>
      <c r="K52" s="272">
        <v>0</v>
      </c>
      <c r="O52" s="56">
        <v>579857.57999999996</v>
      </c>
      <c r="P52" s="100">
        <v>529028.12</v>
      </c>
      <c r="R52" s="100">
        <v>885.15</v>
      </c>
      <c r="S52" s="100">
        <v>175770</v>
      </c>
      <c r="T52" s="100">
        <v>25400</v>
      </c>
      <c r="U52" s="124">
        <v>297150</v>
      </c>
      <c r="X52" s="124">
        <v>244524.94</v>
      </c>
      <c r="Y52" s="124">
        <v>65496.15</v>
      </c>
    </row>
    <row r="53" spans="1:26" x14ac:dyDescent="0.2">
      <c r="A53" s="56" t="s">
        <v>1966</v>
      </c>
      <c r="B53" s="123">
        <v>286018.33</v>
      </c>
      <c r="C53" s="123">
        <v>0</v>
      </c>
      <c r="D53" s="123">
        <v>60562.49</v>
      </c>
      <c r="F53" s="56">
        <v>1367046.82</v>
      </c>
      <c r="G53" s="56">
        <v>246977.56</v>
      </c>
      <c r="H53" s="272">
        <v>4761.97</v>
      </c>
      <c r="I53" s="272">
        <v>7280</v>
      </c>
      <c r="K53" s="272">
        <v>179.22</v>
      </c>
      <c r="N53" s="56">
        <v>-58850</v>
      </c>
      <c r="O53" s="56">
        <v>446722.69</v>
      </c>
      <c r="P53" s="100">
        <v>475886.71</v>
      </c>
      <c r="R53" s="100">
        <v>703.31</v>
      </c>
      <c r="S53" s="100">
        <v>443068.5</v>
      </c>
      <c r="U53" s="124">
        <v>526558.5</v>
      </c>
      <c r="X53" s="124">
        <v>146789.44</v>
      </c>
      <c r="Y53" s="124">
        <v>95008.17</v>
      </c>
    </row>
    <row r="54" spans="1:26" x14ac:dyDescent="0.2">
      <c r="A54" s="56" t="s">
        <v>1969</v>
      </c>
      <c r="B54" s="123">
        <v>115320.86</v>
      </c>
      <c r="C54" s="123">
        <v>0</v>
      </c>
      <c r="D54" s="123">
        <v>62008.53</v>
      </c>
      <c r="F54" s="56">
        <v>78537.399999999994</v>
      </c>
      <c r="G54" s="56">
        <v>568564</v>
      </c>
      <c r="H54" s="272">
        <v>0</v>
      </c>
      <c r="I54" s="272">
        <v>33360.69</v>
      </c>
      <c r="K54" s="272">
        <v>37.380000000000003</v>
      </c>
      <c r="M54" s="56">
        <v>8348.7199999999993</v>
      </c>
      <c r="N54" s="56">
        <v>787919.17</v>
      </c>
      <c r="O54" s="56">
        <v>1557377.06</v>
      </c>
      <c r="P54" s="100">
        <v>160957.97</v>
      </c>
      <c r="Q54" s="100">
        <v>19546.54</v>
      </c>
      <c r="S54" s="100">
        <v>324083.5</v>
      </c>
      <c r="T54" s="100">
        <v>61792</v>
      </c>
      <c r="U54" s="124">
        <v>408813.5</v>
      </c>
      <c r="W54" s="124">
        <v>1040</v>
      </c>
      <c r="X54" s="124">
        <v>85817.919999999998</v>
      </c>
      <c r="Y54" s="124">
        <v>46923.18</v>
      </c>
    </row>
    <row r="55" spans="1:26" x14ac:dyDescent="0.2">
      <c r="A55" s="56" t="s">
        <v>1970</v>
      </c>
      <c r="B55" s="123">
        <v>82189.09</v>
      </c>
      <c r="C55" s="123">
        <v>0</v>
      </c>
      <c r="D55" s="123">
        <v>52528.480000000003</v>
      </c>
      <c r="F55" s="56">
        <v>124643.47</v>
      </c>
      <c r="G55" s="56">
        <v>332368.62</v>
      </c>
      <c r="H55" s="272">
        <v>0</v>
      </c>
      <c r="I55" s="272">
        <v>45503.98</v>
      </c>
      <c r="K55" s="272">
        <v>47.84</v>
      </c>
      <c r="N55" s="56">
        <v>769593.1</v>
      </c>
      <c r="O55" s="56">
        <v>1296912.72</v>
      </c>
      <c r="P55" s="100">
        <v>157703.13</v>
      </c>
      <c r="S55" s="100">
        <v>359243</v>
      </c>
      <c r="U55" s="124">
        <v>460238</v>
      </c>
      <c r="X55" s="124">
        <v>139889.66</v>
      </c>
      <c r="Y55" s="124">
        <v>34413.21</v>
      </c>
    </row>
    <row r="56" spans="1:26" x14ac:dyDescent="0.2">
      <c r="A56" s="56" t="s">
        <v>1971</v>
      </c>
      <c r="B56" s="123">
        <v>368704.92</v>
      </c>
      <c r="C56" s="123">
        <v>25000</v>
      </c>
      <c r="D56" s="123">
        <v>51276.36</v>
      </c>
      <c r="F56" s="56">
        <v>32201.52</v>
      </c>
      <c r="G56" s="56">
        <v>272611.55</v>
      </c>
      <c r="H56" s="272">
        <v>800</v>
      </c>
      <c r="I56" s="272">
        <v>76865.179999999993</v>
      </c>
      <c r="K56" s="272">
        <v>82782.95</v>
      </c>
      <c r="N56" s="56">
        <v>34206.370000000003</v>
      </c>
      <c r="O56" s="56">
        <v>1593000.06</v>
      </c>
      <c r="P56" s="100">
        <v>227725.89</v>
      </c>
      <c r="S56" s="100">
        <v>410390.1</v>
      </c>
      <c r="U56" s="124">
        <v>600620.1</v>
      </c>
      <c r="X56" s="124">
        <v>156333.71</v>
      </c>
      <c r="Y56" s="124">
        <v>33421.919999999998</v>
      </c>
      <c r="Z56" s="124">
        <v>7255</v>
      </c>
    </row>
    <row r="57" spans="1:26" x14ac:dyDescent="0.2">
      <c r="A57" s="56" t="s">
        <v>1972</v>
      </c>
      <c r="B57" s="123">
        <v>219717.29</v>
      </c>
      <c r="C57" s="123">
        <v>0</v>
      </c>
      <c r="D57" s="123">
        <v>30074.22</v>
      </c>
      <c r="F57" s="56">
        <v>31074.9</v>
      </c>
      <c r="G57" s="56">
        <v>291703.38</v>
      </c>
      <c r="H57" s="272">
        <v>0</v>
      </c>
      <c r="I57" s="272">
        <v>33466.300000000003</v>
      </c>
      <c r="K57" s="272">
        <v>1965.38</v>
      </c>
      <c r="N57" s="56">
        <v>-1299898.83</v>
      </c>
      <c r="O57" s="56">
        <v>1261656.71</v>
      </c>
      <c r="P57" s="100">
        <v>364690.62</v>
      </c>
      <c r="S57" s="100">
        <v>373894.5</v>
      </c>
      <c r="U57" s="124">
        <v>557512</v>
      </c>
      <c r="W57" s="124">
        <v>2468</v>
      </c>
      <c r="X57" s="124">
        <v>120471.63</v>
      </c>
      <c r="Y57" s="124">
        <v>30039.66</v>
      </c>
      <c r="Z57" s="124">
        <v>34520</v>
      </c>
    </row>
    <row r="58" spans="1:26" x14ac:dyDescent="0.2">
      <c r="A58" s="56" t="s">
        <v>1993</v>
      </c>
      <c r="B58" s="123">
        <v>53311.68</v>
      </c>
      <c r="C58" s="123">
        <v>0</v>
      </c>
      <c r="D58" s="123">
        <v>31206.05</v>
      </c>
      <c r="F58" s="56">
        <v>3</v>
      </c>
      <c r="G58" s="56">
        <v>266836.64</v>
      </c>
      <c r="H58" s="272">
        <v>0</v>
      </c>
      <c r="I58" s="272">
        <v>27817.23</v>
      </c>
      <c r="K58" s="272">
        <v>33.94</v>
      </c>
      <c r="N58" s="56">
        <v>467016.56</v>
      </c>
      <c r="O58" s="56">
        <v>2075132.5</v>
      </c>
      <c r="P58" s="100">
        <v>138024.6</v>
      </c>
      <c r="Q58" s="100">
        <v>1500</v>
      </c>
      <c r="S58" s="100">
        <v>221224.5</v>
      </c>
      <c r="U58" s="124">
        <v>288424.5</v>
      </c>
      <c r="W58" s="124">
        <v>2880</v>
      </c>
      <c r="X58" s="124">
        <v>88223.86</v>
      </c>
      <c r="Y58" s="124">
        <v>16087.62</v>
      </c>
    </row>
    <row r="59" spans="1:26" x14ac:dyDescent="0.2">
      <c r="A59" s="56" t="s">
        <v>1994</v>
      </c>
      <c r="B59" s="123">
        <v>523255.99</v>
      </c>
      <c r="C59" s="123">
        <v>8000</v>
      </c>
      <c r="D59" s="123">
        <v>33475.449999999997</v>
      </c>
      <c r="F59" s="56">
        <v>678848.5</v>
      </c>
      <c r="G59" s="56">
        <v>254755.45</v>
      </c>
      <c r="H59" s="272">
        <v>0</v>
      </c>
      <c r="I59" s="272">
        <v>42101.24</v>
      </c>
      <c r="K59" s="272">
        <v>9.35</v>
      </c>
      <c r="N59" s="56">
        <v>1324497.9199999999</v>
      </c>
      <c r="O59" s="56">
        <v>3409443.43</v>
      </c>
      <c r="P59" s="100">
        <v>170227.43</v>
      </c>
      <c r="S59" s="100">
        <v>392563.5</v>
      </c>
      <c r="U59" s="124">
        <v>535243.5</v>
      </c>
      <c r="X59" s="124">
        <v>112010.84</v>
      </c>
      <c r="Y59" s="124">
        <v>69255.600000000006</v>
      </c>
      <c r="Z59" s="124">
        <v>124000</v>
      </c>
    </row>
    <row r="60" spans="1:26" x14ac:dyDescent="0.2">
      <c r="A60" s="294" t="s">
        <v>2318</v>
      </c>
      <c r="B60" s="123">
        <v>357799.35</v>
      </c>
      <c r="C60" s="123">
        <v>0</v>
      </c>
      <c r="D60" s="123">
        <v>19321</v>
      </c>
      <c r="F60" s="56">
        <v>4</v>
      </c>
      <c r="G60" s="56">
        <v>944472.14</v>
      </c>
      <c r="N60" s="56">
        <v>217630.04</v>
      </c>
      <c r="O60" s="56">
        <v>280935.62</v>
      </c>
      <c r="P60" s="100">
        <v>352215.76</v>
      </c>
      <c r="R60" s="100">
        <v>0.28000000000000003</v>
      </c>
      <c r="S60" s="100">
        <v>353550</v>
      </c>
      <c r="T60" s="100">
        <v>200</v>
      </c>
      <c r="U60" s="124">
        <v>505420</v>
      </c>
      <c r="X60" s="124">
        <v>147794.18</v>
      </c>
      <c r="Y60" s="124">
        <v>12738.33</v>
      </c>
    </row>
    <row r="61" spans="1:26" x14ac:dyDescent="0.2">
      <c r="A61" s="56" t="s">
        <v>2319</v>
      </c>
      <c r="B61" s="123">
        <v>15569.74</v>
      </c>
      <c r="C61" s="123">
        <v>0</v>
      </c>
      <c r="D61" s="123">
        <v>9472.81</v>
      </c>
      <c r="F61" s="56">
        <v>671702.9</v>
      </c>
      <c r="G61" s="56">
        <v>229160.14</v>
      </c>
      <c r="N61" s="56">
        <v>239350.22</v>
      </c>
      <c r="O61" s="56">
        <v>179132.84</v>
      </c>
      <c r="P61" s="100">
        <v>223782.02</v>
      </c>
      <c r="Q61" s="100">
        <v>2000</v>
      </c>
      <c r="S61" s="100">
        <v>449790</v>
      </c>
      <c r="U61" s="124">
        <v>541870</v>
      </c>
      <c r="X61" s="124">
        <v>236110</v>
      </c>
      <c r="Y61" s="124">
        <v>29864.67</v>
      </c>
    </row>
    <row r="62" spans="1:26" x14ac:dyDescent="0.2">
      <c r="A62" s="56" t="s">
        <v>1976</v>
      </c>
      <c r="B62" s="123">
        <v>300212.43</v>
      </c>
      <c r="C62" s="123">
        <v>0</v>
      </c>
      <c r="D62" s="123">
        <v>8975.02</v>
      </c>
      <c r="F62" s="56">
        <v>189921.76</v>
      </c>
      <c r="G62" s="56">
        <v>383675.3</v>
      </c>
      <c r="N62" s="56">
        <v>257624.86</v>
      </c>
      <c r="O62" s="56">
        <v>2768470.84</v>
      </c>
      <c r="P62" s="100">
        <v>322397.34000000003</v>
      </c>
      <c r="S62" s="100">
        <v>366270</v>
      </c>
      <c r="U62" s="124">
        <v>535830</v>
      </c>
      <c r="X62" s="124">
        <v>94634.63</v>
      </c>
      <c r="Y62" s="124">
        <v>34822.019999999997</v>
      </c>
    </row>
    <row r="63" spans="1:26" x14ac:dyDescent="0.2">
      <c r="A63" s="56" t="s">
        <v>2320</v>
      </c>
      <c r="B63" s="123">
        <v>169584.24</v>
      </c>
      <c r="C63" s="123">
        <v>0</v>
      </c>
      <c r="D63" s="123">
        <v>23607.11</v>
      </c>
      <c r="F63" s="56">
        <v>235839.51</v>
      </c>
      <c r="G63" s="56">
        <v>42581</v>
      </c>
      <c r="N63" s="56">
        <v>61205.22</v>
      </c>
      <c r="O63" s="56">
        <v>2027508.56</v>
      </c>
      <c r="P63" s="100">
        <v>685954.97</v>
      </c>
      <c r="S63" s="100">
        <v>357120</v>
      </c>
      <c r="U63" s="124">
        <v>701560</v>
      </c>
      <c r="X63" s="124">
        <v>183007</v>
      </c>
      <c r="Y63" s="124">
        <v>37190.01</v>
      </c>
    </row>
    <row r="64" spans="1:26" x14ac:dyDescent="0.2">
      <c r="A64" s="56" t="s">
        <v>1977</v>
      </c>
      <c r="B64" s="123">
        <v>106475.01</v>
      </c>
      <c r="C64" s="123">
        <v>0</v>
      </c>
      <c r="D64" s="123">
        <v>6408.79</v>
      </c>
      <c r="F64" s="56">
        <v>656840.21</v>
      </c>
      <c r="G64" s="56">
        <v>199794.72</v>
      </c>
      <c r="N64" s="56">
        <v>9611.32</v>
      </c>
      <c r="O64" s="56">
        <v>179132.84</v>
      </c>
      <c r="P64" s="100">
        <v>348985.96</v>
      </c>
      <c r="R64" s="100">
        <v>0.23</v>
      </c>
      <c r="S64" s="100">
        <v>153150</v>
      </c>
      <c r="U64" s="124">
        <v>269130</v>
      </c>
      <c r="X64" s="124">
        <v>175086.58</v>
      </c>
      <c r="Y64" s="124">
        <v>37976.730000000003</v>
      </c>
    </row>
    <row r="65" spans="1:26" x14ac:dyDescent="0.2">
      <c r="A65" s="56" t="s">
        <v>1978</v>
      </c>
      <c r="B65" s="123">
        <v>500750.71</v>
      </c>
      <c r="C65" s="123">
        <v>2820</v>
      </c>
      <c r="D65" s="123">
        <v>68577.429999999993</v>
      </c>
      <c r="F65" s="56">
        <v>1892275.99</v>
      </c>
      <c r="G65" s="56">
        <v>277719.03999999998</v>
      </c>
      <c r="H65" s="272">
        <v>0</v>
      </c>
      <c r="I65" s="272">
        <v>0</v>
      </c>
      <c r="K65" s="272">
        <v>100000</v>
      </c>
      <c r="N65" s="56">
        <v>-197721.66</v>
      </c>
      <c r="O65" s="56">
        <v>2752937.45</v>
      </c>
      <c r="P65" s="100">
        <v>399794.71</v>
      </c>
      <c r="R65" s="100">
        <v>707.91</v>
      </c>
      <c r="S65" s="100">
        <v>539628</v>
      </c>
      <c r="T65" s="100">
        <v>12780</v>
      </c>
      <c r="U65" s="124">
        <v>607428</v>
      </c>
      <c r="X65" s="124">
        <v>158549.88</v>
      </c>
      <c r="Y65" s="124">
        <v>97251.36</v>
      </c>
    </row>
    <row r="66" spans="1:26" x14ac:dyDescent="0.2">
      <c r="A66" s="56" t="s">
        <v>1979</v>
      </c>
      <c r="B66" s="123">
        <v>284106.06</v>
      </c>
      <c r="C66" s="123">
        <v>0</v>
      </c>
      <c r="D66" s="123">
        <v>35271.86</v>
      </c>
      <c r="F66" s="56">
        <v>906282.18</v>
      </c>
      <c r="G66" s="56">
        <v>1968523.71</v>
      </c>
      <c r="H66" s="272">
        <v>0</v>
      </c>
      <c r="I66" s="272">
        <v>0</v>
      </c>
      <c r="N66" s="56">
        <v>-203216.37</v>
      </c>
      <c r="O66" s="56">
        <v>3437556.74</v>
      </c>
      <c r="P66" s="100">
        <v>313371.82</v>
      </c>
      <c r="S66" s="100">
        <v>470736</v>
      </c>
      <c r="T66" s="100">
        <v>21800</v>
      </c>
      <c r="U66" s="124">
        <v>535706</v>
      </c>
      <c r="X66" s="124">
        <v>110167.25</v>
      </c>
      <c r="Y66" s="124">
        <v>199706.13</v>
      </c>
    </row>
    <row r="67" spans="1:26" x14ac:dyDescent="0.2">
      <c r="A67" s="56" t="s">
        <v>1980</v>
      </c>
      <c r="B67" s="123">
        <v>363263.85</v>
      </c>
      <c r="C67" s="123">
        <v>0</v>
      </c>
      <c r="D67" s="123">
        <v>46280.37</v>
      </c>
      <c r="F67" s="56">
        <v>1453596.4</v>
      </c>
      <c r="G67" s="56">
        <v>300071.28000000003</v>
      </c>
      <c r="H67" s="272">
        <v>0</v>
      </c>
      <c r="I67" s="272">
        <v>0</v>
      </c>
      <c r="N67" s="56">
        <v>1529048.97</v>
      </c>
      <c r="O67" s="56">
        <v>785641.8</v>
      </c>
      <c r="P67" s="100">
        <v>281705.63</v>
      </c>
      <c r="S67" s="100">
        <v>324157.5</v>
      </c>
      <c r="T67" s="100">
        <v>8000</v>
      </c>
      <c r="U67" s="124">
        <v>421233.5</v>
      </c>
      <c r="X67" s="124">
        <v>100394.84</v>
      </c>
      <c r="Y67" s="124">
        <v>75498.66</v>
      </c>
    </row>
    <row r="68" spans="1:26" x14ac:dyDescent="0.2">
      <c r="A68" s="56" t="s">
        <v>1981</v>
      </c>
      <c r="B68" s="123">
        <v>564821.93000000005</v>
      </c>
      <c r="C68" s="123">
        <v>0</v>
      </c>
      <c r="D68" s="123">
        <v>28375.41</v>
      </c>
      <c r="F68" s="56">
        <v>516478.87</v>
      </c>
      <c r="G68" s="56">
        <v>234997.61</v>
      </c>
      <c r="H68" s="272">
        <v>486</v>
      </c>
      <c r="I68" s="272">
        <v>5812.73</v>
      </c>
      <c r="K68" s="272">
        <v>482.53</v>
      </c>
      <c r="O68" s="56">
        <v>2929218.73</v>
      </c>
      <c r="P68" s="100">
        <v>736825.65</v>
      </c>
      <c r="R68" s="100">
        <v>1043.3499999999999</v>
      </c>
      <c r="S68" s="100">
        <v>279657</v>
      </c>
      <c r="U68" s="124">
        <v>583813</v>
      </c>
      <c r="X68" s="124">
        <v>161973.32</v>
      </c>
      <c r="Y68" s="124">
        <v>74396.37</v>
      </c>
      <c r="Z68" s="124">
        <v>1722</v>
      </c>
    </row>
    <row r="69" spans="1:26" x14ac:dyDescent="0.2">
      <c r="A69" s="56" t="s">
        <v>1982</v>
      </c>
      <c r="B69" s="123">
        <v>391808.64</v>
      </c>
      <c r="C69" s="123">
        <v>0</v>
      </c>
      <c r="D69" s="123">
        <v>20310.86</v>
      </c>
      <c r="F69" s="56">
        <v>1511288.21</v>
      </c>
      <c r="G69" s="56">
        <v>55495.68</v>
      </c>
      <c r="H69" s="272">
        <v>486</v>
      </c>
      <c r="K69" s="272">
        <v>0</v>
      </c>
      <c r="N69" s="56">
        <v>-60</v>
      </c>
      <c r="O69" s="56">
        <v>574529.34</v>
      </c>
      <c r="P69" s="100">
        <v>486256.99</v>
      </c>
      <c r="R69" s="100">
        <v>0.19</v>
      </c>
      <c r="S69" s="100">
        <v>212722.5</v>
      </c>
      <c r="U69" s="124">
        <v>341395.5</v>
      </c>
      <c r="W69" s="124">
        <v>7272</v>
      </c>
      <c r="X69" s="124">
        <v>143256.98000000001</v>
      </c>
      <c r="Y69" s="124">
        <v>49598.85</v>
      </c>
      <c r="Z69" s="124">
        <v>4902.25</v>
      </c>
    </row>
    <row r="70" spans="1:26" x14ac:dyDescent="0.2">
      <c r="A70" s="56" t="s">
        <v>1983</v>
      </c>
      <c r="B70" s="123">
        <v>772687.29</v>
      </c>
      <c r="C70" s="123">
        <v>17500</v>
      </c>
      <c r="D70" s="123">
        <v>43854.16</v>
      </c>
      <c r="F70" s="56">
        <v>199870.92</v>
      </c>
      <c r="G70" s="56">
        <v>377304</v>
      </c>
      <c r="O70" s="56">
        <v>2183187.2799999998</v>
      </c>
      <c r="P70" s="100">
        <v>972337.14</v>
      </c>
      <c r="R70" s="100">
        <v>1254.98</v>
      </c>
      <c r="S70" s="100">
        <v>575295</v>
      </c>
      <c r="U70" s="124">
        <v>726780</v>
      </c>
      <c r="X70" s="124">
        <v>319878.67</v>
      </c>
      <c r="Y70" s="124">
        <v>34681.32</v>
      </c>
      <c r="Z70" s="124">
        <v>27144.55</v>
      </c>
    </row>
    <row r="71" spans="1:26" x14ac:dyDescent="0.2">
      <c r="A71" s="56" t="s">
        <v>1984</v>
      </c>
      <c r="B71" s="123">
        <v>1835049.24</v>
      </c>
      <c r="C71" s="123">
        <v>0</v>
      </c>
      <c r="D71" s="123">
        <v>71370.3</v>
      </c>
      <c r="F71" s="56">
        <v>1658368.29</v>
      </c>
      <c r="G71" s="56">
        <v>279971.11</v>
      </c>
      <c r="I71" s="272">
        <v>15680</v>
      </c>
      <c r="N71" s="56">
        <v>5131.7700000000004</v>
      </c>
      <c r="O71" s="56">
        <v>1562778.07</v>
      </c>
      <c r="P71" s="100">
        <v>884698.34</v>
      </c>
      <c r="R71" s="100">
        <v>57.5</v>
      </c>
      <c r="S71" s="100">
        <v>242329.5</v>
      </c>
      <c r="U71" s="124">
        <v>479929.5</v>
      </c>
      <c r="X71" s="124">
        <v>191385.47</v>
      </c>
      <c r="Y71" s="124">
        <v>76885.960000000006</v>
      </c>
    </row>
    <row r="72" spans="1:26" ht="15" customHeight="1" x14ac:dyDescent="0.2">
      <c r="A72" s="56" t="s">
        <v>1985</v>
      </c>
      <c r="B72" s="123">
        <v>1535338.61</v>
      </c>
      <c r="C72" s="123">
        <v>0</v>
      </c>
      <c r="D72" s="123">
        <v>24200</v>
      </c>
      <c r="F72" s="56">
        <v>1203331.3899999999</v>
      </c>
      <c r="G72" s="56">
        <v>426509.2</v>
      </c>
      <c r="H72" s="272">
        <v>5100</v>
      </c>
      <c r="I72" s="272">
        <v>26333.18</v>
      </c>
      <c r="J72" s="272">
        <v>13000</v>
      </c>
      <c r="K72" s="272">
        <v>170</v>
      </c>
      <c r="O72" s="56">
        <v>1881658.83</v>
      </c>
      <c r="P72" s="100">
        <v>1024987.66</v>
      </c>
      <c r="S72" s="100">
        <v>622674.5</v>
      </c>
      <c r="U72" s="124">
        <v>964544.5</v>
      </c>
      <c r="W72" s="124">
        <v>3000</v>
      </c>
      <c r="X72" s="124">
        <v>274450.59999999998</v>
      </c>
      <c r="Y72" s="124">
        <v>74060.88</v>
      </c>
      <c r="Z72" s="124">
        <v>7928</v>
      </c>
    </row>
    <row r="73" spans="1:26" x14ac:dyDescent="0.2">
      <c r="A73" s="56" t="s">
        <v>1986</v>
      </c>
      <c r="B73" s="123">
        <v>674918.7</v>
      </c>
      <c r="C73" s="123">
        <v>0</v>
      </c>
      <c r="D73" s="123">
        <v>48336.78</v>
      </c>
      <c r="F73" s="56">
        <v>354837.97</v>
      </c>
      <c r="G73" s="56">
        <v>147241.82999999999</v>
      </c>
      <c r="I73" s="272">
        <v>63097.75</v>
      </c>
      <c r="O73" s="56">
        <v>1497958.46</v>
      </c>
      <c r="P73" s="100">
        <v>301624.8</v>
      </c>
      <c r="S73" s="100">
        <v>266433</v>
      </c>
      <c r="U73" s="124">
        <v>357830</v>
      </c>
      <c r="X73" s="124">
        <v>258918.02</v>
      </c>
      <c r="Y73" s="124">
        <v>35012.339999999997</v>
      </c>
    </row>
    <row r="74" spans="1:26" x14ac:dyDescent="0.2">
      <c r="A74" s="56" t="s">
        <v>1987</v>
      </c>
      <c r="B74" s="123">
        <v>220234.77</v>
      </c>
      <c r="C74" s="123">
        <v>0</v>
      </c>
      <c r="D74" s="123">
        <v>28556.04</v>
      </c>
      <c r="F74" s="56">
        <v>1071837</v>
      </c>
      <c r="G74" s="56">
        <v>159869.1</v>
      </c>
      <c r="H74" s="272">
        <v>162</v>
      </c>
      <c r="K74" s="272">
        <v>23036.32</v>
      </c>
      <c r="O74" s="56">
        <v>2412599.04</v>
      </c>
      <c r="P74" s="100">
        <v>586991.07999999996</v>
      </c>
      <c r="S74" s="100">
        <v>180001.5</v>
      </c>
      <c r="U74" s="124">
        <v>320716.5</v>
      </c>
      <c r="W74" s="124">
        <v>13400</v>
      </c>
      <c r="X74" s="124">
        <v>183358.68</v>
      </c>
      <c r="Y74" s="124">
        <v>29570.82</v>
      </c>
      <c r="Z74" s="124">
        <v>2989</v>
      </c>
    </row>
    <row r="75" spans="1:26" x14ac:dyDescent="0.2">
      <c r="A75" s="56" t="s">
        <v>1988</v>
      </c>
      <c r="B75" s="123">
        <v>202344.37</v>
      </c>
      <c r="C75" s="123">
        <v>63807.08</v>
      </c>
      <c r="D75" s="123">
        <v>35590</v>
      </c>
      <c r="F75" s="56">
        <v>1017503.36</v>
      </c>
      <c r="G75" s="56">
        <v>2214120.71</v>
      </c>
      <c r="I75" s="272">
        <v>58566.39</v>
      </c>
      <c r="N75" s="56">
        <v>579.61</v>
      </c>
      <c r="O75" s="56">
        <v>2174520.91</v>
      </c>
      <c r="P75" s="100">
        <v>599041.18000000005</v>
      </c>
      <c r="S75" s="100">
        <v>342849</v>
      </c>
      <c r="U75" s="124">
        <v>561894</v>
      </c>
      <c r="W75" s="124">
        <v>0</v>
      </c>
      <c r="X75" s="124">
        <v>275800.39</v>
      </c>
      <c r="Y75" s="124">
        <v>156656.28</v>
      </c>
      <c r="Z75" s="124">
        <v>400</v>
      </c>
    </row>
    <row r="76" spans="1:26" x14ac:dyDescent="0.2">
      <c r="A76" s="56" t="s">
        <v>1989</v>
      </c>
      <c r="B76" s="123">
        <v>346394.92</v>
      </c>
      <c r="C76" s="123">
        <v>828060</v>
      </c>
      <c r="D76" s="123">
        <v>42019.4</v>
      </c>
      <c r="F76" s="56">
        <v>1402030.84</v>
      </c>
      <c r="G76" s="56">
        <v>284475.36</v>
      </c>
      <c r="I76" s="272">
        <v>27519.53</v>
      </c>
      <c r="K76" s="272">
        <v>221.87</v>
      </c>
      <c r="O76" s="56">
        <v>2426315.1</v>
      </c>
      <c r="P76" s="100">
        <v>465827.07</v>
      </c>
      <c r="S76" s="100">
        <v>570482</v>
      </c>
      <c r="U76" s="124">
        <v>676322</v>
      </c>
      <c r="V76" s="124">
        <v>6000</v>
      </c>
      <c r="W76" s="124">
        <v>0</v>
      </c>
      <c r="X76" s="124">
        <v>247076.29</v>
      </c>
      <c r="Y76" s="124">
        <v>61226.25</v>
      </c>
    </row>
    <row r="77" spans="1:26" x14ac:dyDescent="0.2">
      <c r="A77" s="56" t="s">
        <v>1990</v>
      </c>
      <c r="B77" s="123">
        <v>160813.35999999999</v>
      </c>
      <c r="C77" s="123">
        <v>13180.78</v>
      </c>
      <c r="D77" s="123">
        <v>3674.69</v>
      </c>
      <c r="F77" s="56">
        <v>281164.76</v>
      </c>
      <c r="G77" s="56">
        <v>135191.63</v>
      </c>
      <c r="I77" s="272">
        <v>18545</v>
      </c>
      <c r="K77" s="272">
        <v>746.41</v>
      </c>
      <c r="O77" s="56">
        <v>1120243.3</v>
      </c>
      <c r="P77" s="100">
        <v>675958.36</v>
      </c>
      <c r="Q77" s="100">
        <v>17400</v>
      </c>
      <c r="S77" s="100">
        <v>131271</v>
      </c>
      <c r="U77" s="124">
        <v>300036</v>
      </c>
      <c r="W77" s="124">
        <v>0</v>
      </c>
      <c r="X77" s="124">
        <v>363420.36</v>
      </c>
      <c r="Y77" s="124">
        <v>46535.85</v>
      </c>
    </row>
    <row r="78" spans="1:26" x14ac:dyDescent="0.2">
      <c r="A78" s="56" t="s">
        <v>1991</v>
      </c>
      <c r="B78" s="123">
        <v>313563.87</v>
      </c>
      <c r="C78" s="123">
        <v>76420.929999999993</v>
      </c>
      <c r="D78" s="123">
        <v>34960</v>
      </c>
      <c r="F78" s="56">
        <v>1259079.3799999999</v>
      </c>
      <c r="G78" s="56">
        <v>338212.13</v>
      </c>
      <c r="I78" s="272">
        <v>38739.56</v>
      </c>
      <c r="K78" s="272">
        <v>0</v>
      </c>
      <c r="O78" s="56">
        <v>2732486.08</v>
      </c>
      <c r="P78" s="100">
        <v>441525.54</v>
      </c>
      <c r="S78" s="100">
        <v>474236</v>
      </c>
      <c r="T78" s="100">
        <v>484</v>
      </c>
      <c r="U78" s="124">
        <v>647516</v>
      </c>
      <c r="W78" s="124">
        <v>0</v>
      </c>
      <c r="X78" s="124">
        <v>216238.25</v>
      </c>
      <c r="Y78" s="124">
        <v>85207.35</v>
      </c>
    </row>
    <row r="79" spans="1:26" ht="12" customHeight="1" x14ac:dyDescent="0.2">
      <c r="A79" s="56" t="s">
        <v>1992</v>
      </c>
      <c r="B79" s="123">
        <v>543921.71</v>
      </c>
      <c r="C79" s="123">
        <v>43853</v>
      </c>
      <c r="D79" s="123">
        <v>15372.23</v>
      </c>
      <c r="F79" s="56">
        <v>2052459.04</v>
      </c>
      <c r="G79" s="56">
        <v>245694.1</v>
      </c>
      <c r="I79" s="272">
        <v>19898.900000000001</v>
      </c>
      <c r="N79" s="56">
        <v>1870</v>
      </c>
      <c r="O79" s="56">
        <v>3283107.89</v>
      </c>
      <c r="P79" s="100">
        <v>699124.59</v>
      </c>
      <c r="S79" s="100">
        <v>210420</v>
      </c>
      <c r="U79" s="124">
        <v>366150</v>
      </c>
      <c r="V79" s="124">
        <v>500</v>
      </c>
      <c r="W79" s="124">
        <v>9737</v>
      </c>
      <c r="X79" s="124">
        <v>407328.17</v>
      </c>
      <c r="Y79" s="124">
        <v>104762.29</v>
      </c>
      <c r="Z79" s="124">
        <v>1363197</v>
      </c>
    </row>
    <row r="80" spans="1:26" x14ac:dyDescent="0.2">
      <c r="A80" s="56" t="s">
        <v>1996</v>
      </c>
      <c r="B80" s="123">
        <v>305231.49</v>
      </c>
      <c r="C80" s="123">
        <v>2922</v>
      </c>
      <c r="D80" s="123">
        <v>7825</v>
      </c>
      <c r="F80" s="56">
        <v>650564.69999999995</v>
      </c>
      <c r="G80" s="56">
        <v>289527.03000000003</v>
      </c>
      <c r="I80" s="272">
        <v>15300</v>
      </c>
      <c r="K80" s="272">
        <v>28.03</v>
      </c>
      <c r="N80" s="56">
        <v>-297639.65000000002</v>
      </c>
      <c r="O80" s="56">
        <v>1600443.98</v>
      </c>
      <c r="P80" s="100">
        <v>365519.58</v>
      </c>
      <c r="S80" s="100">
        <v>249921</v>
      </c>
      <c r="U80" s="124">
        <v>418147</v>
      </c>
      <c r="W80" s="124">
        <v>0</v>
      </c>
      <c r="X80" s="124">
        <v>153093.92000000001</v>
      </c>
      <c r="Y80" s="124">
        <v>68167.38</v>
      </c>
      <c r="Z80" s="124">
        <v>0.42</v>
      </c>
    </row>
    <row r="81" spans="1:26" x14ac:dyDescent="0.2">
      <c r="A81" s="56" t="s">
        <v>1967</v>
      </c>
      <c r="B81" s="123">
        <v>8669.4599999999991</v>
      </c>
      <c r="C81" s="123">
        <v>0</v>
      </c>
      <c r="D81" s="123">
        <v>2189.0700000000002</v>
      </c>
      <c r="F81" s="56">
        <v>859259.64</v>
      </c>
      <c r="G81" s="56">
        <v>412852.81</v>
      </c>
      <c r="H81" s="272">
        <v>51330</v>
      </c>
      <c r="I81" s="272">
        <v>5400</v>
      </c>
      <c r="M81" s="56">
        <v>-1361879.87</v>
      </c>
      <c r="N81" s="56">
        <v>27074.32</v>
      </c>
      <c r="O81" s="56">
        <v>2663000</v>
      </c>
      <c r="P81" s="100">
        <v>149489.84</v>
      </c>
      <c r="S81" s="100">
        <v>253290</v>
      </c>
      <c r="U81" s="124">
        <v>364995</v>
      </c>
      <c r="X81" s="124">
        <v>63735.01</v>
      </c>
      <c r="Y81" s="124">
        <v>4433.3</v>
      </c>
      <c r="Z81" s="124">
        <v>59330</v>
      </c>
    </row>
    <row r="82" spans="1:26" x14ac:dyDescent="0.2">
      <c r="A82" s="56" t="s">
        <v>1968</v>
      </c>
      <c r="B82" s="123">
        <v>763697.07</v>
      </c>
      <c r="C82" s="123">
        <v>90410</v>
      </c>
      <c r="D82" s="123">
        <v>11997.38</v>
      </c>
      <c r="F82" s="56">
        <v>-26240.15</v>
      </c>
      <c r="G82" s="56">
        <v>473335.13</v>
      </c>
      <c r="I82" s="272">
        <v>2897</v>
      </c>
      <c r="K82" s="272">
        <v>100281.91</v>
      </c>
      <c r="O82" s="56">
        <v>1891796.64</v>
      </c>
      <c r="P82" s="100">
        <v>1271778.1599999999</v>
      </c>
      <c r="S82" s="100">
        <v>102954.8</v>
      </c>
      <c r="T82" s="100">
        <v>1110</v>
      </c>
      <c r="U82" s="124">
        <v>215776.8</v>
      </c>
      <c r="X82" s="124">
        <v>144655.26999999999</v>
      </c>
      <c r="Y82" s="124">
        <v>30730.080000000002</v>
      </c>
      <c r="Z82" s="124">
        <v>355408</v>
      </c>
    </row>
    <row r="83" spans="1:26" x14ac:dyDescent="0.2">
      <c r="A83" s="294" t="s">
        <v>1973</v>
      </c>
      <c r="B83" s="123">
        <v>215078.48</v>
      </c>
      <c r="C83" s="123">
        <v>26100</v>
      </c>
      <c r="D83" s="123">
        <v>6780.67</v>
      </c>
      <c r="F83" s="56">
        <v>66486.2</v>
      </c>
      <c r="G83" s="56">
        <v>309679.42</v>
      </c>
      <c r="M83" s="56">
        <v>-1145747.33</v>
      </c>
      <c r="N83" s="56">
        <v>20522.22</v>
      </c>
      <c r="O83" s="56">
        <v>1831896.95</v>
      </c>
      <c r="P83" s="100">
        <v>472667.2</v>
      </c>
      <c r="S83" s="100">
        <v>252570.3</v>
      </c>
      <c r="T83" s="100">
        <v>11500</v>
      </c>
      <c r="U83" s="124">
        <v>504424.3</v>
      </c>
      <c r="X83" s="124">
        <v>136345.23000000001</v>
      </c>
      <c r="Y83" s="124">
        <v>70670.039999999994</v>
      </c>
    </row>
    <row r="84" spans="1:26" x14ac:dyDescent="0.2">
      <c r="A84" s="294" t="s">
        <v>1974</v>
      </c>
      <c r="B84" s="123">
        <v>7697.23</v>
      </c>
      <c r="C84" s="123">
        <v>0</v>
      </c>
      <c r="D84" s="123">
        <v>4042.71</v>
      </c>
      <c r="F84" s="56">
        <v>-40513.53</v>
      </c>
      <c r="G84" s="56">
        <v>191683.58</v>
      </c>
      <c r="I84" s="272">
        <v>19705</v>
      </c>
      <c r="N84" s="56">
        <v>44631.519999999997</v>
      </c>
      <c r="O84" s="56">
        <v>1831896</v>
      </c>
      <c r="P84" s="100">
        <v>145166.84</v>
      </c>
      <c r="S84" s="100">
        <v>275420</v>
      </c>
      <c r="U84" s="124">
        <v>388019</v>
      </c>
      <c r="X84" s="124">
        <v>74292.02</v>
      </c>
      <c r="Y84" s="124">
        <v>40525.53</v>
      </c>
    </row>
    <row r="85" spans="1:26" x14ac:dyDescent="0.2">
      <c r="A85" s="56" t="s">
        <v>1975</v>
      </c>
      <c r="B85" s="123">
        <v>63287.99</v>
      </c>
      <c r="C85" s="123">
        <v>0</v>
      </c>
      <c r="D85" s="123">
        <v>13881.78</v>
      </c>
      <c r="F85" s="56">
        <v>1766529.15</v>
      </c>
      <c r="G85" s="56">
        <v>2506894.66</v>
      </c>
      <c r="N85" s="56">
        <v>194278</v>
      </c>
      <c r="O85" s="56">
        <v>4000000</v>
      </c>
      <c r="P85" s="100">
        <v>221082.7</v>
      </c>
      <c r="S85" s="100">
        <v>207454</v>
      </c>
      <c r="U85" s="124">
        <v>411114</v>
      </c>
      <c r="X85" s="124">
        <v>92337</v>
      </c>
      <c r="Y85" s="124">
        <v>70932.14</v>
      </c>
      <c r="Z85" s="124">
        <v>15573</v>
      </c>
    </row>
    <row r="86" spans="1:26" x14ac:dyDescent="0.2">
      <c r="A86" s="56" t="s">
        <v>1995</v>
      </c>
      <c r="B86" s="123">
        <v>12500</v>
      </c>
      <c r="F86" s="56">
        <v>140107.72</v>
      </c>
      <c r="G86" s="56">
        <v>6</v>
      </c>
      <c r="K86" s="272">
        <v>12500</v>
      </c>
      <c r="N86" s="56">
        <v>110277.47</v>
      </c>
      <c r="O86" s="56">
        <v>31316.240000000002</v>
      </c>
      <c r="S86" s="100">
        <v>147808.5</v>
      </c>
      <c r="T86" s="100">
        <v>22050</v>
      </c>
      <c r="U86" s="124">
        <v>149908.5</v>
      </c>
      <c r="X86" s="124">
        <v>19950</v>
      </c>
      <c r="Y86" s="124">
        <v>1479.99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2.สรุปคะแนน</vt:lpstr>
      <vt:lpstr>3. สรุปรวมราย CUP 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ผู้ใช้ Windows</cp:lastModifiedBy>
  <cp:lastPrinted>2020-01-30T08:45:30Z</cp:lastPrinted>
  <dcterms:created xsi:type="dcterms:W3CDTF">2018-02-08T06:24:17Z</dcterms:created>
  <dcterms:modified xsi:type="dcterms:W3CDTF">2020-01-30T08:45:34Z</dcterms:modified>
</cp:coreProperties>
</file>